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tabRatio="1000" firstSheet="6" activeTab="20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URLAP" sheetId="6" r:id="rId6"/>
    <sheet name="07URLAP" sheetId="7" r:id="rId7"/>
    <sheet name="08URLAP" sheetId="8" r:id="rId8"/>
    <sheet name="09URLAP" sheetId="9" r:id="rId9"/>
    <sheet name="10URLAP" sheetId="10" r:id="rId10"/>
    <sheet name="12URLAP" sheetId="11" r:id="rId11"/>
    <sheet name="15ŰRLAP" sheetId="12" r:id="rId12"/>
    <sheet name="16 URLAP" sheetId="13" r:id="rId13"/>
    <sheet name="17URLAP" sheetId="14" r:id="rId14"/>
    <sheet name="21URLAP" sheetId="15" r:id="rId15"/>
    <sheet name="22URLAP" sheetId="16" r:id="rId16"/>
    <sheet name="24 urlap" sheetId="17" r:id="rId17"/>
    <sheet name="25URLAP" sheetId="18" r:id="rId18"/>
    <sheet name="26URLAP" sheetId="19" r:id="rId19"/>
    <sheet name="31 urlap" sheetId="20" r:id="rId20"/>
    <sheet name="33 űrlap" sheetId="21" r:id="rId21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'05URLAP'!$1:$17</definedName>
    <definedName name="_xlnm.Print_Titles" localSheetId="5">'06URLAP'!$1:$16</definedName>
    <definedName name="_xlnm.Print_Titles" localSheetId="6">'07URLAP'!$1:$15</definedName>
    <definedName name="_xlnm.Print_Titles" localSheetId="7">'08URLAP'!$1:$15</definedName>
    <definedName name="_xlnm.Print_Titles" localSheetId="8">'09URLAP'!$1:$17</definedName>
    <definedName name="_xlnm.Print_Titles" localSheetId="9">'10URLAP'!$1:$16</definedName>
    <definedName name="_xlnm.Print_Titles" localSheetId="10">'12URLAP'!$1:$15</definedName>
    <definedName name="_xlnm.Print_Titles" localSheetId="12">'16 URLAP'!$1:$15</definedName>
    <definedName name="_xlnm.Print_Titles" localSheetId="13">'17URLAP'!$1:$14</definedName>
    <definedName name="_xlnm.Print_Titles" localSheetId="14">'21URLAP'!$A:$T,'21URLAP'!$1:$10</definedName>
    <definedName name="_xlnm.Print_Titles" localSheetId="15">'22URLAP'!$A:$V,'22URLAP'!$1:$15</definedName>
    <definedName name="_xlnm.Print_Titles" localSheetId="17">'25URLAP'!$1:$12</definedName>
    <definedName name="_xlnm.Print_Titles" localSheetId="18">'26URLAP'!$1:$11</definedName>
    <definedName name="_xlnm.Print_Titles" localSheetId="19">'31 urlap'!$1:$12</definedName>
    <definedName name="_xlnm.Print_Titles" localSheetId="20">'33 űrlap'!$1:$13</definedName>
    <definedName name="_xlnm.Print_Area" localSheetId="2">'03URLAP'!$A$1:$AK$77</definedName>
    <definedName name="_xlnm.Print_Area" localSheetId="6">'07URLAP'!$A$1:$AP$53</definedName>
    <definedName name="_xlnm.Print_Area" localSheetId="10">'12URLAP'!$A$1:$AK$40</definedName>
    <definedName name="_xlnm.Print_Area" localSheetId="12">'16 URLAP'!$A$1:$AP$74</definedName>
    <definedName name="_xlnm.Print_Area" localSheetId="13">'17URLAP'!$A$1:$AK$48</definedName>
    <definedName name="_xlnm.Print_Area" localSheetId="14">'21URLAP'!$A$1:$BD$84</definedName>
    <definedName name="_xlnm.Print_Area" localSheetId="17">'25URLAP'!$A$1:$AL$51</definedName>
    <definedName name="_xlnm.Print_Area" localSheetId="18">'26URLAP'!$A$1:$AZ$27</definedName>
    <definedName name="_xlnm.Print_Area" localSheetId="19">'31 urlap'!$A$1:$AX$78</definedName>
    <definedName name="_xlnm.Print_Area" localSheetId="0">'cimlapB'!$A$1:$AF$58</definedName>
  </definedNames>
  <calcPr fullCalcOnLoad="1"/>
</workbook>
</file>

<file path=xl/sharedStrings.xml><?xml version="1.0" encoding="utf-8"?>
<sst xmlns="http://schemas.openxmlformats.org/spreadsheetml/2006/main" count="2130" uniqueCount="1098">
  <si>
    <t>államháztartáson kívüli belföldi forrásból (11+....+14)</t>
  </si>
  <si>
    <t>Működési célra kapott juttatások EU-tól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</si>
  <si>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</si>
  <si>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</si>
  <si>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</si>
  <si>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(17+18+19)</t>
  </si>
  <si>
    <t>Működési célú pénzeszközátvétel  államháztartáson kívülről (15+16+20)</t>
  </si>
  <si>
    <t>Működési célú pénzeszközátvétel  fejezeten (önkormányzaton) belül</t>
  </si>
  <si>
    <t>Működési célú pénzeszközátvétel központi költségvetési szervtől</t>
  </si>
  <si>
    <t>Működési célú pénzeszközátvétel önkormányzati költségvetési szervtől</t>
  </si>
  <si>
    <t>Működési célú pénzeszközátvétel társadalombiztosítási alapoktól és kezelőitől</t>
  </si>
  <si>
    <t>Működési célú pénzeszközátvétel elkülönített állami pénzalapoktól és kezelőitől</t>
  </si>
  <si>
    <t>Működési célú pénzeszközátvétel fejezeti kezelésű előirányzatból</t>
  </si>
  <si>
    <t>Működési célú pénzeszközátvétel államháztartáson belülről (22+....+27)</t>
  </si>
  <si>
    <t>Működési célra kapott juttatások (21+28)</t>
  </si>
  <si>
    <t>Felhalmozási célú pénzeszközátvétel háztartásoktól</t>
  </si>
  <si>
    <t>Felhalmozási célú pénzeszközátvétel non-profit szervezetektől</t>
  </si>
  <si>
    <t>Felhalmozási célú pénzeszközátvétel vállalkozásoktól</t>
  </si>
  <si>
    <t>Felhalmozási célú pénzeszközátvétel pénzügyi vállalkozásoktól</t>
  </si>
  <si>
    <t>Felhalmozási célú pénzeszközátvétel</t>
  </si>
  <si>
    <t>államháztartáson kívüli belföldi forrásból (30+...+33)</t>
  </si>
  <si>
    <t>Felhalmozási célra kapott juttatások EU-tól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</si>
  <si>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</si>
  <si>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</si>
  <si>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</si>
  <si>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(36+37+38)</t>
  </si>
  <si>
    <t>Garancia- és kezességvállalásból származó pénzeszközátvétel áht.-on kívülről</t>
  </si>
  <si>
    <t>Felhalmozási célú pénzeszközátvétel államháztartáson kívülről (34+35+39+40)</t>
  </si>
  <si>
    <t>Felhalmozási célú pénzeszközátvétel fejezeten (önkormányzaton) belül</t>
  </si>
  <si>
    <t>Felhalmozási célú pénzeszközátvétel központi költségvetési szervtől</t>
  </si>
  <si>
    <t>Felhalmozási célú pénzeszközátvétel önkormányzati költségvetési szervtől</t>
  </si>
  <si>
    <t>Felhalmozási célú pénzeszközátvétel társadalombiztosítási alapoktól  és kezelőitől</t>
  </si>
  <si>
    <t>Felhalmozási célú pénzeszközátvétel  elkülönített állami pénzalapoktól és kezelőitől</t>
  </si>
  <si>
    <t>Felhalmozási célú pénzeszközátvétel fejezeti kezelésű előirányzatból</t>
  </si>
  <si>
    <t>Garancia- és kezességvállalásból származó pénzeszközátvétel áht.-on belülről</t>
  </si>
  <si>
    <t>Felhalmozási célú pénzeszközátvétel államháztartáson belülről (42+....+48)</t>
  </si>
  <si>
    <t>Felhalmozási célú pénzeszközátvételek (41+49)</t>
  </si>
  <si>
    <t>Támogatási kölcsönök igénybevétele és visszatérülése</t>
  </si>
  <si>
    <t>Pénzforgalmi bevételek (06+07+08+51)</t>
  </si>
  <si>
    <t>Költségvetési bevételek  (52+53)</t>
  </si>
  <si>
    <t>Finanszírozás bevételei</t>
  </si>
  <si>
    <t>Bevételek összesen (54+55)</t>
  </si>
  <si>
    <t>PÉNZFORGALOM EGYEZTETÉSE</t>
  </si>
  <si>
    <t>Bp.Főv. XIII.ker.Polgármeseteri Hivatal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</si>
  <si>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</si>
  <si>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</si>
  <si>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</si>
  <si>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</si>
  <si>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</si>
  <si>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</si>
  <si>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</si>
  <si>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</si>
  <si>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</si>
  <si>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</si>
  <si>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</si>
  <si>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</si>
  <si>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</si>
  <si>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A helyi önkormányzat adósságot keletkeztető Ötv. 88. § (2) bekezdése szerinti éves kötelezettségvállalásának (hitelképességének) felső határa</t>
  </si>
  <si>
    <t>Ezer forintban</t>
  </si>
  <si>
    <t>Helyi adók</t>
  </si>
  <si>
    <t>Kamatbevételek</t>
  </si>
  <si>
    <t>Osztalék bevételek</t>
  </si>
  <si>
    <t>Vagyon bérbeadásából, haszonbérbeadásából, üzemeltetéséből, koncessziós díjából származó bevétel</t>
  </si>
  <si>
    <t>Víziközmű-társulattól átvett, még meg nem fizetett érdekeltségi hozzájárulások beszedéséből származó bevétel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</si>
  <si>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</si>
  <si>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</si>
  <si>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</si>
  <si>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</si>
  <si>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</si>
  <si>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</si>
  <si>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</t>
  </si>
  <si>
    <t xml:space="preserve">      kötelezettség</t>
  </si>
  <si>
    <t xml:space="preserve">   - Váltótartozások</t>
  </si>
  <si>
    <t xml:space="preserve">   - Szállítókkal szembeni tartozások </t>
  </si>
  <si>
    <t>Felújítási, felhalmozási célú kötelezettségvállalás a 6. sorban szereplő vagyontárggyal kapcsolatban</t>
  </si>
  <si>
    <t>A helyi önkormányzat adósságot keletkeztető éves kötelezettségvállalásának felső határa [(08-22) x 0,7]+09</t>
  </si>
  <si>
    <t>Tárgyévben keletkezett tárgyévet terhelő fizetési kötelezettség (25+…+33)</t>
  </si>
  <si>
    <r>
      <t xml:space="preserve">Saját bevételek </t>
    </r>
    <r>
      <rPr>
        <b/>
        <sz val="11"/>
        <rFont val="Arial"/>
        <family val="2"/>
      </rPr>
      <t>(01+…+07)</t>
    </r>
  </si>
  <si>
    <r>
      <t xml:space="preserve">Előző év(ek)ben keletkezett tárgyévet terhelő fizetési kötelezettség </t>
    </r>
    <r>
      <rPr>
        <b/>
        <sz val="11"/>
        <rFont val="Arial"/>
        <family val="2"/>
      </rPr>
      <t>(11+…+19)</t>
    </r>
  </si>
  <si>
    <r>
      <t xml:space="preserve">Kamatfizetési kötelezettség a </t>
    </r>
    <r>
      <rPr>
        <sz val="11"/>
        <rFont val="Arial"/>
        <family val="2"/>
      </rPr>
      <t>11 -19</t>
    </r>
    <r>
      <rPr>
        <sz val="11"/>
        <rFont val="Arial"/>
        <family val="2"/>
      </rPr>
      <t xml:space="preserve"> sorok után</t>
    </r>
  </si>
  <si>
    <r>
      <t xml:space="preserve">Rövid lejáratú kötelezettségek </t>
    </r>
    <r>
      <rPr>
        <b/>
        <sz val="11"/>
        <rFont val="Arial"/>
        <family val="2"/>
      </rPr>
      <t>(10+20+21)</t>
    </r>
  </si>
  <si>
    <r>
      <t xml:space="preserve">Kamatfizetési kötelezettség a </t>
    </r>
    <r>
      <rPr>
        <sz val="11"/>
        <rFont val="Arial"/>
        <family val="2"/>
      </rPr>
      <t>25 - 33</t>
    </r>
    <r>
      <rPr>
        <sz val="11"/>
        <rFont val="Arial"/>
        <family val="2"/>
      </rPr>
      <t xml:space="preserve"> sorok után</t>
    </r>
  </si>
  <si>
    <r>
      <t xml:space="preserve">Hitelképesség vizsgálatánál figyelembe vett tárgyévi kötelezettség </t>
    </r>
    <r>
      <rPr>
        <b/>
        <sz val="11"/>
        <rFont val="Arial"/>
        <family val="2"/>
      </rPr>
      <t>(24+34+35)</t>
    </r>
  </si>
  <si>
    <r>
      <t>Hitelképességi megfelelés (</t>
    </r>
    <r>
      <rPr>
        <sz val="10"/>
        <rFont val="Arial"/>
        <family val="2"/>
      </rPr>
      <t>36. sor/23.sor</t>
    </r>
    <r>
      <rPr>
        <sz val="10"/>
        <rFont val="Arial"/>
        <family val="2"/>
      </rPr>
      <t xml:space="preserve"> %-a)</t>
    </r>
  </si>
  <si>
    <t>Helyi kisebbségi önkormányzatok kiadásai és bevételei tevékenységenként</t>
  </si>
  <si>
    <t>|</t>
  </si>
  <si>
    <t>Személyi juttatások</t>
  </si>
  <si>
    <t>Végleges pénzeszközátadás, egyéb támogatás</t>
  </si>
  <si>
    <t>Hitelek, értékpapírok, kölcsönök, pénzforgalom nélküli kiadások</t>
  </si>
  <si>
    <t>Kiadások összesen (01+...+08)</t>
  </si>
  <si>
    <t>Intézményi működési bevételek</t>
  </si>
  <si>
    <t>Intézmények és önkormányzatok működési bevételei (10+11)</t>
  </si>
  <si>
    <t>Hitelek, értékpapírok, kölcsönök, pénzforgalom nélküli bevételek</t>
  </si>
  <si>
    <t>Bevételek összesen (12+...+15)</t>
  </si>
  <si>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</si>
  <si>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önkormányzat megnevezése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</si>
  <si>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</si>
  <si>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</si>
  <si>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</si>
  <si>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</si>
  <si>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</si>
  <si>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</si>
  <si>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</si>
  <si>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</si>
  <si>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Október 15.</t>
  </si>
  <si>
    <t>mutatószám</t>
  </si>
  <si>
    <t>állami hozzájárulás</t>
  </si>
  <si>
    <t>12=10-(2+4+6+8)</t>
  </si>
  <si>
    <t>13=11-(3+5+7+9)</t>
  </si>
  <si>
    <t>Települési Ig. feladatok</t>
  </si>
  <si>
    <t>Körzeti Igazgatási feladatok</t>
  </si>
  <si>
    <t>Okmányiroda</t>
  </si>
  <si>
    <t>Gyám és ép.ügyi feladatok</t>
  </si>
  <si>
    <t xml:space="preserve"> Pénzbeli és termszb. ellátások</t>
  </si>
  <si>
    <t>Lakáshozjutás</t>
  </si>
  <si>
    <t>Alapszolgáltatási közp.</t>
  </si>
  <si>
    <t>Bentlakásos elh. ny. ell.</t>
  </si>
  <si>
    <t>Fogy.szem. Bentlak. Ellátása</t>
  </si>
  <si>
    <t>Bölcsödei ellátás</t>
  </si>
  <si>
    <t>Ingyenes bölcs. étkezés</t>
  </si>
  <si>
    <t>Helyi közműv. feladatok</t>
  </si>
  <si>
    <t>Települési Sportfeladatok</t>
  </si>
  <si>
    <t>Szoc.és gyrem.alapszolg</t>
  </si>
  <si>
    <t>Szoc étkeztetés</t>
  </si>
  <si>
    <t>Házi segítségnyújtás</t>
  </si>
  <si>
    <t>Családsegítő szolgálat</t>
  </si>
  <si>
    <t>Támogató szolgálat</t>
  </si>
  <si>
    <t>utcai szociális munka</t>
  </si>
  <si>
    <t>jelzőrendsz. házi segitsny</t>
  </si>
  <si>
    <t>nappali szoc ellátás</t>
  </si>
  <si>
    <t>fogy szem nappali ell</t>
  </si>
  <si>
    <t>gyermekjóléti szolgált.</t>
  </si>
  <si>
    <t>óvodai nevelés alaphozz</t>
  </si>
  <si>
    <t>kieg hozzáj. Csoport</t>
  </si>
  <si>
    <t>iskolai oktatás 1-4</t>
  </si>
  <si>
    <t>iskolai oktatás 5-8</t>
  </si>
  <si>
    <t>kieg iskolai oktatás 1-4</t>
  </si>
  <si>
    <t>kieg iskolai oktatás 5-8</t>
  </si>
  <si>
    <t>iskolai oktatás 9-13</t>
  </si>
  <si>
    <t>szakmai elméleti képz.</t>
  </si>
  <si>
    <t>első évf képzés</t>
  </si>
  <si>
    <t>záró évf képzés</t>
  </si>
  <si>
    <t>gyógyp nev óvoda</t>
  </si>
  <si>
    <t>gyógyp nev 1-4</t>
  </si>
  <si>
    <t>gyógyp nev 5-8</t>
  </si>
  <si>
    <t>gyógyp nev 9-13</t>
  </si>
  <si>
    <t>korai fejlesztés</t>
  </si>
  <si>
    <t>zeneművészeti ág</t>
  </si>
  <si>
    <t>képző és iparm.ág</t>
  </si>
  <si>
    <t>napközis foglalkozás</t>
  </si>
  <si>
    <t>iskolaotthonos ell</t>
  </si>
  <si>
    <t>képességkibontakoztató</t>
  </si>
  <si>
    <t>fejlesztő, felzárkoztató</t>
  </si>
  <si>
    <t>fejlesztő, felzárkozt.2005</t>
  </si>
  <si>
    <t>integrációs felkészítés</t>
  </si>
  <si>
    <t>nemzeti etnikai isk okt</t>
  </si>
  <si>
    <t>két tannyelvű oktatás</t>
  </si>
  <si>
    <t>nyelvi felkészítő</t>
  </si>
  <si>
    <t>szabadidős feladatok</t>
  </si>
  <si>
    <t>diáksport</t>
  </si>
  <si>
    <t>bejáró óvodás, ált isk</t>
  </si>
  <si>
    <t>bejáró gimn.</t>
  </si>
  <si>
    <t>étkeztetés óvoda</t>
  </si>
  <si>
    <t>tankönyvtámogatás</t>
  </si>
  <si>
    <t>tankönyvtámogatás 1-4</t>
  </si>
  <si>
    <t>tankönyvtámogatás5-8</t>
  </si>
  <si>
    <t>tankönyvtámogatás9-13</t>
  </si>
  <si>
    <t>mínőségfejlesztés</t>
  </si>
  <si>
    <t>ped szakmai szolgáltatás</t>
  </si>
  <si>
    <t>Összesen</t>
  </si>
  <si>
    <r>
      <t>étkeztetés óvoda 50</t>
    </r>
    <r>
      <rPr>
        <strike/>
        <sz val="10"/>
        <rFont val="Arial CE"/>
        <family val="0"/>
      </rPr>
      <t>%</t>
    </r>
  </si>
  <si>
    <r>
      <t>étkeztetés óvoda 100</t>
    </r>
    <r>
      <rPr>
        <strike/>
        <sz val="10"/>
        <rFont val="Arial CE"/>
        <family val="0"/>
      </rPr>
      <t>%</t>
    </r>
  </si>
  <si>
    <t>Központosított előirányzatok és egyéb kötött felhasználású 
támogatások elszámolása</t>
  </si>
  <si>
    <t>Központosított előirányzatok megnevezése</t>
  </si>
  <si>
    <t>Sorszám (kiemelt ei.sz.)</t>
  </si>
  <si>
    <t>A központi
költségvetésből támogatásként rendelkezésre bocsátott összeg</t>
  </si>
  <si>
    <t>Az önkormányzat által</t>
  </si>
  <si>
    <t>Eltérés
(4+5)-3</t>
  </si>
  <si>
    <t>az adott célra ténylegesen felhasznált összeg</t>
  </si>
  <si>
    <t>feladattal terhelt, de fel nem használt összeg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</si>
  <si>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</si>
  <si>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</si>
  <si>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</si>
  <si>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</si>
  <si>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Helyi kisebbségi önkormányzatok működésének általános támogatása</t>
  </si>
  <si>
    <t>Gyermek és ifjúsági feladatok</t>
  </si>
  <si>
    <t>Kiegészítő támogatás nemzetiségi iskolák fenntartásához</t>
  </si>
  <si>
    <t>Könyvtári és közművelődési érdekeltségnövelő támogatás</t>
  </si>
  <si>
    <t>Helyi önkormányzatok hivatásos zenekari és énekkari támogatása</t>
  </si>
  <si>
    <t>Helyi szervezési intézkedésekhez kapcsolódó többletkiadások támogatása</t>
  </si>
  <si>
    <t>A könyvvizsgálatra kötelezett helyi önkormányzatok támogatása</t>
  </si>
  <si>
    <t>Települési  hulladék közszolgáltatás fejlesztéseinek támogatása</t>
  </si>
  <si>
    <t>ART mozihálózat fejlesztésének támogatása</t>
  </si>
  <si>
    <t>Ózdi martinsalak felhasználása miatt kárt szenvedett lakóépületek tulajdonosainak kártalanítása</t>
  </si>
  <si>
    <t>Helyi önkormányzatok állatkerti támogatása</t>
  </si>
  <si>
    <t>Pincerendszerek, természetes partfalak és földcsuszamlások veszélyelhárítási munkálatainak támogatása</t>
  </si>
  <si>
    <t>A 2004. évi jövedelem-differenciálódás mérséklénél beszámítással érintett önkormányzatok támogatása</t>
  </si>
  <si>
    <t>Önkormányzatok EU-s, valamint hazai fejlesztési pályázatai saját forrás kiegészítő támogatása</t>
  </si>
  <si>
    <t>A többcélú kistérségi társulások megalakulásának ösztönzése és modellkísérletek támogatása</t>
  </si>
  <si>
    <t>Tőbbcélú kistérségi társulások normatív működési támogatása</t>
  </si>
  <si>
    <t>A múzeumok szakmai támogatása</t>
  </si>
  <si>
    <t>Az ECDL számítógép-kezelői vizsga és a nyelvvizsga díjának visszatérítése</t>
  </si>
  <si>
    <t>Helyi közforgalmú közlekedés normatív támogatása</t>
  </si>
  <si>
    <t>Települési önkormányzat szilárd burkolatú belterületi közutak burkolatfelújításának támogatása</t>
  </si>
  <si>
    <t>Fővárosi kerületek belterületi útjainak szilárd burkolattal való ellátása</t>
  </si>
  <si>
    <t>Az érettségi és szakmai vizsgák lebonyolításának támogatása</t>
  </si>
  <si>
    <t>Kiegészítő támogatás helyi önkormányzatok bérkiadásaihoz</t>
  </si>
  <si>
    <t>Hivatásos önkormányzati tűzoltók 2005. évi bérpolitikai támogatásának kiegészítése</t>
  </si>
  <si>
    <t>Többcélú kistérségi társulások munkaszervezetei működésének támogatása</t>
  </si>
  <si>
    <t>A belterületi csapadékvíz-elvezető rendszerek karbantartására szervezett közhasznú munkavégzéshez szükséges saját forrás kiegészítése</t>
  </si>
  <si>
    <t>Támogatás a hivatásos önkormányzati tűzoltóságok technikai eszközeinek belvízi, árvízi védekezés miatt szükséges - vezsélyeztetettséget figyelembe vevő - pótlására, javítására</t>
  </si>
  <si>
    <t>Hozzájárulás a helyi önkormányzatok és a többcélú kistérségi társulások 2005. szeptember 1-jei keresetemeléséhez</t>
  </si>
  <si>
    <t>Egyéb</t>
  </si>
  <si>
    <t>Egyes jövedelempótló támogatások kiegészítése</t>
  </si>
  <si>
    <t>Önkormányzat által szervezett közcélú foglalkoztatás támogatása</t>
  </si>
  <si>
    <t>Működtetési hozzájárulás</t>
  </si>
  <si>
    <t>Művészeti tevékenység kiadásaihoz való hozzájárulás</t>
  </si>
  <si>
    <t>Bábszínházak művészeti tevékenységének támogatása</t>
  </si>
  <si>
    <t>Színházak pályázati támogatása</t>
  </si>
  <si>
    <t>Szociális gyermekétkeztetés támogatása</t>
  </si>
  <si>
    <t>Rendkívüli időjárás miatti lakossági károk enyhítése valamint az érintett önkormányzatok által e célra felvett hitel kamattámogatása</t>
  </si>
  <si>
    <t xml:space="preserve"> A megye megnevezése, székhelye:</t>
  </si>
  <si>
    <t xml:space="preserve"> </t>
  </si>
  <si>
    <t>Budapest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</si>
  <si>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</si>
  <si>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</si>
  <si>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</si>
  <si>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</si>
  <si>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</si>
  <si>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</si>
  <si>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</si>
  <si>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>A költségvetési szerv megnevezése, székhelye:</t>
  </si>
  <si>
    <t>Budapest Főváros  XIII.ker. Polgármesteri Hivatal</t>
  </si>
  <si>
    <t>1139 Budapest, Béke tér 1.</t>
  </si>
  <si>
    <t>2005. évi</t>
  </si>
  <si>
    <t xml:space="preserve">B) ÖNKORMÁNYZATI  </t>
  </si>
  <si>
    <t>ÉVES KÖLTSÉGVETÉSI</t>
  </si>
  <si>
    <t>BESZÁMOLÓ</t>
  </si>
  <si>
    <t xml:space="preserve">  </t>
  </si>
  <si>
    <t>Budapest,</t>
  </si>
  <si>
    <t>2005.  március  o2.</t>
  </si>
  <si>
    <t>.......................................................................................</t>
  </si>
  <si>
    <t xml:space="preserve">.........................................................................   </t>
  </si>
  <si>
    <t>dr.Sinka József</t>
  </si>
  <si>
    <t>dr.Tóth József</t>
  </si>
  <si>
    <t>jegyző</t>
  </si>
  <si>
    <t>polgármester</t>
  </si>
  <si>
    <t>Készítette, ill. felvilágosítást nyújt:</t>
  </si>
  <si>
    <t>regisztrációs szám</t>
  </si>
  <si>
    <t>Borsody Istvánné</t>
  </si>
  <si>
    <t>452-4120</t>
  </si>
  <si>
    <t>lapszám</t>
  </si>
  <si>
    <t>Személyi juttatások és a munkaadókat terhelő járulékok</t>
  </si>
  <si>
    <t>előirányzata és teljesítése</t>
  </si>
  <si>
    <t>Bp.Főv.XIII.ker. 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</si>
  <si>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</si>
  <si>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</si>
  <si>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</si>
  <si>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</si>
  <si>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</si>
  <si>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</si>
  <si>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</si>
  <si>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 e g n e v e z é 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</si>
  <si>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</si>
  <si>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</si>
  <si>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</si>
  <si>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</si>
  <si>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</si>
  <si>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</si>
  <si>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</si>
  <si>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</si>
  <si>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</si>
  <si>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</si>
  <si>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</si>
  <si>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</si>
  <si>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</si>
  <si>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</si>
  <si>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</si>
  <si>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</si>
  <si>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</si>
  <si>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 xml:space="preserve">Teljes munkaidőben foglalkoztatottak rendszeres </t>
  </si>
  <si>
    <t>07</t>
  </si>
  <si>
    <t>személyi juttatása összesen (01+...+06)</t>
  </si>
  <si>
    <t>Részmunkaidőben foglalkoztatottak rendszeres személyi</t>
  </si>
  <si>
    <t>08</t>
  </si>
  <si>
    <t>juttatása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</si>
  <si>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</si>
  <si>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</si>
  <si>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</si>
  <si>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</si>
  <si>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</si>
  <si>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</si>
  <si>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</si>
  <si>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</si>
  <si>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</si>
  <si>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</si>
  <si>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 munkavégzéshez</t>
  </si>
  <si>
    <t>14</t>
  </si>
  <si>
    <t>kapcsolódó juttatásai összesen (10+....+13)</t>
  </si>
  <si>
    <t>Részmunkaidőben foglalkoztatottak munkavégzéshez</t>
  </si>
  <si>
    <t>15</t>
  </si>
  <si>
    <t xml:space="preserve">kapcsolódó juttatásai 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</si>
  <si>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</si>
  <si>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</si>
  <si>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</si>
  <si>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</si>
  <si>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</si>
  <si>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</si>
  <si>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</si>
  <si>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</si>
  <si>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</si>
  <si>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 xml:space="preserve">Teljes munkaidőben foglalkoztatottak sajátos </t>
  </si>
  <si>
    <t>juttatásai</t>
  </si>
  <si>
    <t>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</si>
  <si>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</si>
  <si>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</si>
  <si>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</si>
  <si>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</si>
  <si>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</si>
  <si>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</si>
  <si>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</si>
  <si>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 xml:space="preserve">Teljes munkaidőben foglalkoztatottak személyhez </t>
  </si>
  <si>
    <t>kapcsolódó költségtérítései összesen (26+...+30)</t>
  </si>
  <si>
    <t xml:space="preserve">Részmunkaidőben foglalkoztatottak személyhez </t>
  </si>
  <si>
    <t xml:space="preserve">kapcsolódó költségtérítései </t>
  </si>
  <si>
    <t xml:space="preserve">Személyhez kapcsolódó költségtérítések </t>
  </si>
  <si>
    <t>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</si>
  <si>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</si>
  <si>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</si>
  <si>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</si>
  <si>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</t>
  </si>
  <si>
    <t xml:space="preserve">rendszeres juttatásai </t>
  </si>
  <si>
    <t xml:space="preserve">Részmunkaidőben foglalkoztatottak különféle nem </t>
  </si>
  <si>
    <t>rendszeres juttatásai</t>
  </si>
  <si>
    <t>Különféle nem rendszeres juttatások összesen (37+38)</t>
  </si>
  <si>
    <t>Teljes munkaidőben foglalkoztatottak nem rendszeres</t>
  </si>
  <si>
    <t>juttatásai (14+23+31+34+37)</t>
  </si>
  <si>
    <t>Részmunkaidőben foglalkoztatottak nem rendszeres</t>
  </si>
  <si>
    <t xml:space="preserve">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</si>
  <si>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</si>
  <si>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</si>
  <si>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</si>
  <si>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</si>
  <si>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</si>
  <si>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Fegyveres erők, testületi és rendvédelmi szervek</t>
  </si>
  <si>
    <t>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</si>
  <si>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</si>
  <si>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</si>
  <si>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</si>
  <si>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</si>
  <si>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</si>
  <si>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</si>
  <si>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</si>
  <si>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</si>
  <si>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</si>
  <si>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</si>
  <si>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Élelmiszer 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</si>
  <si>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</si>
  <si>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</si>
  <si>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</si>
  <si>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</si>
  <si>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</si>
  <si>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</si>
  <si>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</si>
  <si>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</si>
  <si>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</si>
  <si>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</si>
  <si>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</si>
  <si>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Nem adatátviteli célú távközlési díjak</t>
  </si>
  <si>
    <t>Adatátviteli célú távközlési díjak</t>
  </si>
  <si>
    <t>Egyéb kommunikációs szolgáltatások</t>
  </si>
  <si>
    <t>17</t>
  </si>
  <si>
    <t>18</t>
  </si>
  <si>
    <t>Vásárolt élelmezés</t>
  </si>
  <si>
    <t>19</t>
  </si>
  <si>
    <t>Bérleti és lízing díjak</t>
  </si>
  <si>
    <t>20</t>
  </si>
  <si>
    <t>Szállítási szolgáltatás</t>
  </si>
  <si>
    <t>21</t>
  </si>
  <si>
    <t>Gázenergia-szolgáltatás díja</t>
  </si>
  <si>
    <t>22</t>
  </si>
  <si>
    <t>Villamosenergia-szolgáltatás díja</t>
  </si>
  <si>
    <t>23</t>
  </si>
  <si>
    <t>Távhő- és melegvíz-szolgáltatás díja</t>
  </si>
  <si>
    <t>24</t>
  </si>
  <si>
    <t>Víz- és csatornadíjak</t>
  </si>
  <si>
    <t>25</t>
  </si>
  <si>
    <t>Karbantartási, kisjavítási szolgáltatások kiadásai</t>
  </si>
  <si>
    <t>26</t>
  </si>
  <si>
    <t>Egyéb üzemeltetési, fenntartási szolgáltatási kiadások</t>
  </si>
  <si>
    <t>27</t>
  </si>
  <si>
    <t>Továbbszámlázott (közvetített) szolgáltatások kiadásai államháztartáson belülre</t>
  </si>
  <si>
    <t>28</t>
  </si>
  <si>
    <t>Továbbszámlázott (közvetített) szolgáltatások kiadásai államháztartáson kívülre</t>
  </si>
  <si>
    <t>29</t>
  </si>
  <si>
    <t>30</t>
  </si>
  <si>
    <t>Vásárolt közszolgáltatások</t>
  </si>
  <si>
    <t>31</t>
  </si>
  <si>
    <t>Vásárolt termékek és szolgáltatások általános forgalmi adója</t>
  </si>
  <si>
    <t>32</t>
  </si>
  <si>
    <t>Kiszámlázott termékek és szolgáltatások általános forgalmi adó befizetése</t>
  </si>
  <si>
    <t>33</t>
  </si>
  <si>
    <t>Értékesített tárgyi eszközök, immateriális javak általános</t>
  </si>
  <si>
    <t>forgalmi adó befizetése (05. űrlapon szereplők nélkül)</t>
  </si>
  <si>
    <t>Belföldi kiküldetés</t>
  </si>
  <si>
    <t>Külföldi kiküldetés</t>
  </si>
  <si>
    <t>Reprezentáció</t>
  </si>
  <si>
    <t>Reklám és propagandakiadások</t>
  </si>
  <si>
    <t>Szellemi tevékenység végzésére kifizetés</t>
  </si>
  <si>
    <t>Egyéb dologi kiadások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</si>
  <si>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</si>
  <si>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</si>
  <si>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</si>
  <si>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</si>
  <si>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</si>
  <si>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</si>
  <si>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</si>
  <si>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Munkáltató által fizetett személyi jövedelemadó</t>
  </si>
  <si>
    <t>Nemzetközi tagsági díjak</t>
  </si>
  <si>
    <t>Adók, díjak, egyéb  befizetések</t>
  </si>
  <si>
    <t>Kamatkiadások államháztartáson kívülre</t>
  </si>
  <si>
    <t>Kamatkiadások államháztartáson belülre</t>
  </si>
  <si>
    <t>Realizált árfolyamveszteségek</t>
  </si>
  <si>
    <r>
      <t>Gyógyszer</t>
    </r>
    <r>
      <rPr>
        <sz val="11"/>
        <rFont val="Arial CE"/>
        <family val="2"/>
      </rPr>
      <t>beszerzés</t>
    </r>
  </si>
  <si>
    <r>
      <t>Készletbeszerzés</t>
    </r>
    <r>
      <rPr>
        <b/>
        <sz val="11"/>
        <color indexed="10"/>
        <rFont val="Arial CE"/>
        <family val="2"/>
      </rPr>
      <t xml:space="preserve"> </t>
    </r>
    <r>
      <rPr>
        <b/>
        <sz val="11"/>
        <color indexed="8"/>
        <rFont val="Arial CE"/>
        <family val="2"/>
      </rPr>
      <t>(01+…+13)</t>
    </r>
  </si>
  <si>
    <r>
      <t xml:space="preserve">Kommunikációs szolgáltatások </t>
    </r>
    <r>
      <rPr>
        <b/>
        <sz val="11"/>
        <color indexed="8"/>
        <rFont val="Arial CE"/>
        <family val="2"/>
      </rPr>
      <t>(15+16+17)</t>
    </r>
  </si>
  <si>
    <r>
      <t xml:space="preserve">Szolgáltatási kiadások </t>
    </r>
    <r>
      <rPr>
        <b/>
        <sz val="11"/>
        <color indexed="8"/>
        <rFont val="Arial CE"/>
        <family val="2"/>
      </rPr>
      <t>(19+…+29)</t>
    </r>
  </si>
  <si>
    <r>
      <t xml:space="preserve">Általános forgalmi adó összesen </t>
    </r>
    <r>
      <rPr>
        <b/>
        <sz val="11"/>
        <color indexed="8"/>
        <rFont val="Arial CE"/>
        <family val="2"/>
      </rPr>
      <t>(32+33+34)</t>
    </r>
  </si>
  <si>
    <r>
      <t xml:space="preserve">Kiküldetés, reprezentáció, reklámkiadások </t>
    </r>
    <r>
      <rPr>
        <b/>
        <sz val="11"/>
        <color indexed="8"/>
        <rFont val="Arial CE"/>
        <family val="2"/>
      </rPr>
      <t>(36+…+39)</t>
    </r>
  </si>
  <si>
    <r>
      <t xml:space="preserve">Dologi kiadások </t>
    </r>
    <r>
      <rPr>
        <b/>
        <sz val="11"/>
        <color indexed="8"/>
        <rFont val="Arial CE"/>
        <family val="2"/>
      </rPr>
      <t>(14+18+30+31+35+40+41+42)</t>
    </r>
  </si>
  <si>
    <r>
      <t xml:space="preserve">Különféle költségvetési befizetések </t>
    </r>
    <r>
      <rPr>
        <b/>
        <sz val="11"/>
        <color indexed="8"/>
        <rFont val="Arial CE"/>
        <family val="2"/>
      </rPr>
      <t>(44+…+50)</t>
    </r>
  </si>
  <si>
    <r>
      <t xml:space="preserve">Adók, díjak, befizetések </t>
    </r>
    <r>
      <rPr>
        <b/>
        <sz val="11"/>
        <color indexed="8"/>
        <rFont val="Arial CE"/>
        <family val="2"/>
      </rPr>
      <t>(52+53+54)</t>
    </r>
  </si>
  <si>
    <r>
      <t xml:space="preserve">Kamatkiadások </t>
    </r>
    <r>
      <rPr>
        <b/>
        <sz val="11"/>
        <color indexed="8"/>
        <rFont val="Arial CE"/>
        <family val="2"/>
      </rPr>
      <t>(56+57)</t>
    </r>
  </si>
  <si>
    <r>
      <t xml:space="preserve">Egyéb folyó kiadások </t>
    </r>
    <r>
      <rPr>
        <b/>
        <sz val="11"/>
        <color indexed="8"/>
        <rFont val="Arial CE"/>
        <family val="2"/>
      </rPr>
      <t>(51+55+58+59)</t>
    </r>
  </si>
  <si>
    <r>
      <t>Dologi kiadások és egyéb folyó kiadások</t>
    </r>
    <r>
      <rPr>
        <b/>
        <sz val="11"/>
        <color indexed="8"/>
        <rFont val="Arial CE"/>
        <family val="2"/>
      </rPr>
      <t xml:space="preserve"> (43+60)</t>
    </r>
  </si>
  <si>
    <t>Végleges pénzeszközátadás, egyéb támogatás és az ellátottak</t>
  </si>
  <si>
    <t>pénzbeli juttatásainak előirányzata és teljesítése</t>
  </si>
  <si>
    <t>Bp.Fpv.XIII.ker.Polgármesteri Hivatal</t>
  </si>
  <si>
    <t>Felügyelet alá tartozó költségvetési szervnek folyósított támogatás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</si>
  <si>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</si>
  <si>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</si>
  <si>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</si>
  <si>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</si>
  <si>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Garancia- és kezességvállalásból származó pénzeszközátadás államháztartáson belülre</t>
  </si>
  <si>
    <t>Garancia- és kezességvállalásból származó pénzeszközátadás államháztartáson kívülre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</si>
  <si>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</si>
  <si>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</si>
  <si>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</si>
  <si>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</si>
  <si>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 és szociálpolitikai juttatások (08+09+10+11)</t>
  </si>
  <si>
    <t>Pénzeszközátadás, egyéb támogatás (01+02+03+04+05+06+07+12)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</si>
  <si>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</si>
  <si>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</si>
  <si>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</si>
  <si>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</si>
  <si>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</si>
  <si>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(14+...+18)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</si>
  <si>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</si>
  <si>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</si>
  <si>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</si>
  <si>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</si>
  <si>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Felhalmozási kiadások és pénzügyi befektetések</t>
  </si>
  <si>
    <t>Bp.Főv.XIII.ker.Polgármesteri Hivatal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</si>
  <si>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</si>
  <si>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</si>
  <si>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</si>
  <si>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</si>
  <si>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</si>
  <si>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</si>
  <si>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</si>
  <si>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</si>
  <si>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</si>
  <si>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</si>
  <si>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</si>
  <si>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</si>
  <si>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</si>
  <si>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</si>
  <si>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</si>
  <si>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</si>
  <si>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</si>
  <si>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</si>
  <si>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</si>
  <si>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</si>
  <si>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</si>
  <si>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</si>
  <si>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</si>
  <si>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</si>
  <si>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</si>
  <si>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</si>
  <si>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</si>
  <si>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</si>
  <si>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</si>
  <si>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</si>
  <si>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</si>
  <si>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</si>
  <si>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</si>
  <si>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34</t>
  </si>
  <si>
    <t>Kárpótlási jegyek vásárlása</t>
  </si>
  <si>
    <t>35</t>
  </si>
  <si>
    <t>Államkötvények, egyéb értékpapírok vásárlása</t>
  </si>
  <si>
    <t>36</t>
  </si>
  <si>
    <t>Egyéb pénzügyi befektetések</t>
  </si>
  <si>
    <t>37</t>
  </si>
  <si>
    <t>Pénzügyi befektetések kiadásai (34+...+37)</t>
  </si>
  <si>
    <t>38</t>
  </si>
  <si>
    <t>Felhalmozási kiadások és pénzügyi befektetések összesen (33+38)</t>
  </si>
  <si>
    <t>39</t>
  </si>
  <si>
    <t>Hitelek, kölcsönök nyújtása és törlesztése,</t>
  </si>
  <si>
    <t>értékpapírok beváltása és vásárlása,</t>
  </si>
  <si>
    <t>pénzforgalom nélküli kiadások, kiegyenlítő, függő,</t>
  </si>
  <si>
    <t>átfutó  kiadások előirányzata és teljesítése</t>
  </si>
  <si>
    <t>(Támogatási célú kölcsönök nyújtásának, törlesztésének részletezése)</t>
  </si>
  <si>
    <t>Bp.Főv. XIII.ker.Polgármesteri Hivatal</t>
  </si>
  <si>
    <t>Működési célú támogatási kölcsönök nyújtása központi költségvetési szervnek</t>
  </si>
  <si>
    <t>Működési célú támogatási kölcsönök nyújtása helyi önkormányzati költségvetési szervnek</t>
  </si>
  <si>
    <t>Működési célú támogatási kölcsönök nyújtása fejezeten (önkormányzaton) belül</t>
  </si>
  <si>
    <t>Működési célú támogatási kölcsönök nyújtása társadalombiztosítási alapoknak és kezelőinek</t>
  </si>
  <si>
    <t>Működési célú támogatási kölcsönök nyújtása elkülönített állami pénzalapoknak</t>
  </si>
  <si>
    <t>Működési célú támogatási kölcsön nyújtása államháztartáson belülre (01+...+05)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</si>
  <si>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</si>
  <si>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</si>
  <si>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fejezeten (önkormányzaton) belül</t>
  </si>
  <si>
    <t>Felhalmozási célú támogatási kölcsönök nyújtása társadalombiztosítási alapoknak és kezelőinek</t>
  </si>
  <si>
    <t xml:space="preserve">Felhalmozási célú támogatási kölcsönök nyújtása elkülönített állami pénzalapoknak </t>
  </si>
  <si>
    <t>Felhalmozási célú támogatási kölcsön nyújtása államháztartáson belülre (07+...+11)</t>
  </si>
  <si>
    <t>Támogatási kölcsönök nyújtása államháztartáson belülre (06+12)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</si>
  <si>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</si>
  <si>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</si>
  <si>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</si>
  <si>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</si>
  <si>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(16+17)</t>
  </si>
  <si>
    <t>Működési célú, a 16. sorba nem tartozó támogatási kölcsönök nyújtása önkormányzati többségi tulajdonú egyéb vállalkozásnak</t>
  </si>
  <si>
    <t xml:space="preserve">Működési célú, a 17. sorba nem tartozó támogatási kölcsönök nyújtása nem önkormányzati többségi tulajdonú egyéb vállalkozásnak </t>
  </si>
  <si>
    <t>Működési célú támogatási kölcsönök nyújtása egyéb vállalkozásoknak (18+19+20)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</si>
  <si>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</si>
  <si>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</si>
  <si>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</si>
  <si>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 nyújtása államháztartáson kívülre        (14+15+21+22+23+24)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</si>
  <si>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</si>
  <si>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</si>
  <si>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</si>
  <si>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</si>
  <si>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(28+29)</t>
  </si>
  <si>
    <t>Felhalmozási célú, a 28. sorba nem tartozó támogatási kölcsönök nyújtása önkormányzati többségi tulajdonú egyéb vállalkozásnak</t>
  </si>
  <si>
    <t xml:space="preserve">Felhalmozási célú, a 29. sorba nem tartozó támogatási kölcsönök nyújtása nem önkormányzati többségi tulajdonú egyéb vállalkozásnak </t>
  </si>
  <si>
    <t>Felhalmozási célú támogatási kölcsönök nyújtása egyéb vállalkozásoknak (30+31+32)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</si>
  <si>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</si>
  <si>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</si>
  <si>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</si>
  <si>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</si>
  <si>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>Felhalmozási célú támogatási kölcsön nyújtása államháztartáson kívülre (26+27+33+ ... +37)</t>
  </si>
  <si>
    <t>Támogatási kölcsönök nyújtása államháztartáson kívülre (25+38)</t>
  </si>
  <si>
    <t>Működési célú támogatási kölcsönök törlesztése központi költségvetési szervnek</t>
  </si>
  <si>
    <t>40</t>
  </si>
  <si>
    <t>Működési célú támogatási kölcsönök törlesztése helyi önkormányzati költségvetési szervnek</t>
  </si>
  <si>
    <t>41</t>
  </si>
  <si>
    <t>Működési célú támogatási kölcsönök törlesztése fejezeten (önkormányzaton) belül</t>
  </si>
  <si>
    <t>42</t>
  </si>
  <si>
    <t>Működési célú támogatási kölcsönök törlesztése társadalombiztosítási alapoknak és kezelőinek</t>
  </si>
  <si>
    <t>43</t>
  </si>
  <si>
    <t xml:space="preserve">Működési célú támogatási kölcsönök törlesztése elkülönített állami pénzalapoknak </t>
  </si>
  <si>
    <t>44</t>
  </si>
  <si>
    <t>Működési célú támogatási kölcsön törlesztése államháztartáson belülre          (40+ ... +44)</t>
  </si>
  <si>
    <t>45</t>
  </si>
  <si>
    <t>Felhalmozási célú támogatási kölcsönök törlesztése központi költségvetési szervnek</t>
  </si>
  <si>
    <t>46</t>
  </si>
  <si>
    <t>Felhalmozási célú támogatási kölcsönök törlesztése helyi önkormányzati költségvetési szervnek</t>
  </si>
  <si>
    <t>47</t>
  </si>
  <si>
    <t>Felhalmozási célú támogatási kölcsönök törlesztése fejezeten (önkormányzaton) belül</t>
  </si>
  <si>
    <t>48</t>
  </si>
  <si>
    <t>Felhalmozási célú támogatási kölcsönök törlesztése társadalombiztosítási alapoknak és kezelőinek</t>
  </si>
  <si>
    <t>49</t>
  </si>
  <si>
    <t xml:space="preserve">Felhalmozási célú támogatási kölcsönök törlesztése elkülönített állami pénzalapoknak </t>
  </si>
  <si>
    <t>50</t>
  </si>
  <si>
    <t>Felhalmozási célú támogatási kölcsön törlesztése államháztartáson belülre     (46+ ... +50)</t>
  </si>
  <si>
    <t>51</t>
  </si>
  <si>
    <t>Támogatási kölcsönök törlesztése államháztartáson belülre (45+51)</t>
  </si>
  <si>
    <t>52</t>
  </si>
  <si>
    <t>Kölcsönök nyújtása és törlesztése (13+39+52)</t>
  </si>
  <si>
    <t>53</t>
  </si>
  <si>
    <t>Hosszú lejáratú hitelek visszafizetése (törlesztése) pénzügyi vállalkozásoknak</t>
  </si>
  <si>
    <t>54</t>
  </si>
  <si>
    <t>Hosszú lejáratú hitelek visszafizetése (törlesztése) egyéb belföldi hitelezőnek</t>
  </si>
  <si>
    <t>55</t>
  </si>
  <si>
    <t>Rövid lejáratú hitelek visszafizetése (törlesztése) pénzügyi vállalkozásnak</t>
  </si>
  <si>
    <t>56</t>
  </si>
  <si>
    <t>Likviditási célú hitel törlesztése pénzügyi vállalkozásnak</t>
  </si>
  <si>
    <t>57</t>
  </si>
  <si>
    <t>Rövid lejáratú hitelek visszafizetése (törlesztése) egyéb belföldi hitelezőnek</t>
  </si>
  <si>
    <t>58</t>
  </si>
  <si>
    <t>Likviditási célú hitel törlesztése központi költségvetésnek</t>
  </si>
  <si>
    <t>59</t>
  </si>
  <si>
    <t>Működési célú hitel visszafizetése más elkülönített állami pénzalapoknak</t>
  </si>
  <si>
    <t>60</t>
  </si>
  <si>
    <t>Hosszú lejáratú belföldi értékpapírok beváltása</t>
  </si>
  <si>
    <t>61</t>
  </si>
  <si>
    <t>Rövid lejáratú belföldi értékpapírok beváltása</t>
  </si>
  <si>
    <t>62</t>
  </si>
  <si>
    <t>Rövid lejáratú értékpapírok vásárlása</t>
  </si>
  <si>
    <t>63</t>
  </si>
  <si>
    <t>Belföldi finanszírozás kiadásai (54+...+63)</t>
  </si>
  <si>
    <t>64</t>
  </si>
  <si>
    <t>Hosszú lejáratú külföldi értékpapírok beváltása</t>
  </si>
  <si>
    <t>65</t>
  </si>
  <si>
    <t>Hiteltörlesztés nemzetközi fejlesztési szervezeteknek</t>
  </si>
  <si>
    <t>66</t>
  </si>
  <si>
    <t>Hiteltörlesztés más kormányoknak</t>
  </si>
  <si>
    <t>67</t>
  </si>
  <si>
    <t>Hiteltörlesztés külföldi pénzintézeteknek</t>
  </si>
  <si>
    <t>68</t>
  </si>
  <si>
    <t>Hiteltörlesztés egyéb külföldi hitelezőnek</t>
  </si>
  <si>
    <t>69</t>
  </si>
  <si>
    <t>Külföldi finanszírozás kiadásai (65+66+67+68+69)</t>
  </si>
  <si>
    <t>70</t>
  </si>
  <si>
    <t>Tervezett maradvány, eredmény</t>
  </si>
  <si>
    <t>71</t>
  </si>
  <si>
    <t>Céltartalékok</t>
  </si>
  <si>
    <t>72</t>
  </si>
  <si>
    <t>Alap- és vállalkozási tevékenység közötti elszámolások</t>
  </si>
  <si>
    <t>73</t>
  </si>
  <si>
    <t>Pénzforgalom nélküli kiadások (71+72+73)</t>
  </si>
  <si>
    <t>74</t>
  </si>
  <si>
    <t>Kiegyenlítő kiadások</t>
  </si>
  <si>
    <t>75</t>
  </si>
  <si>
    <t>Függő kiadások</t>
  </si>
  <si>
    <t>76</t>
  </si>
  <si>
    <t>Átfutó kiadások</t>
  </si>
  <si>
    <t>77</t>
  </si>
  <si>
    <t>Kiegyenlítő, függő, átfutó kiadások (75+76+77)</t>
  </si>
  <si>
    <t>78</t>
  </si>
  <si>
    <t>Működési bevételek</t>
  </si>
  <si>
    <t>Teljesítésből háztartások befizetése</t>
  </si>
  <si>
    <t>Intézményi ellátási díjak</t>
  </si>
  <si>
    <t>Alkalmazottak térítése</t>
  </si>
  <si>
    <t>Igazgatási szolgáltatások díjbevétele</t>
  </si>
  <si>
    <t>Felügyeleti díjbevétel</t>
  </si>
  <si>
    <t>Bírság</t>
  </si>
  <si>
    <t>Egyéb alaptevékenységi bevételek</t>
  </si>
  <si>
    <t>Állami feladatok ellátása során létrehozott áru- és készletértékesítés</t>
  </si>
  <si>
    <t>Alaptevékenység körében végzett szolgáltatások ellenértéke</t>
  </si>
  <si>
    <t>Alaptevékenység sajátos szolgáltatásainak ellenértéke</t>
  </si>
  <si>
    <t>Továbbszámlázott (közvetített) szolgáltatások bevételei államháztartáson belülre</t>
  </si>
  <si>
    <t>Továbbszámlázott (közvetített) szolgáltatások bevételei államháztartáson kívülre</t>
  </si>
  <si>
    <t>Alaptevékenység bevételei összesen (01+...+11)</t>
  </si>
  <si>
    <t>Bérleti és lízingdíjbevételek</t>
  </si>
  <si>
    <t>Szellemi és anyagi infrastruktúra magáncélú igénybevételének térítése</t>
  </si>
  <si>
    <t>Vendéglátóipari vállalkozások által üzemeltetett intézményi étterem bérleti díja</t>
  </si>
  <si>
    <t>Elhasználódott, feleslegessé vált készletek értékesítése</t>
  </si>
  <si>
    <t>Dolgozó, hallgató, tanuló stb. kártérítése és egyéb térítése</t>
  </si>
  <si>
    <t>Kötbér, egyéb kártérítés, bánatpénz megfizetéséből származó pénzösszeg</t>
  </si>
  <si>
    <t>Egyéb bevételek</t>
  </si>
  <si>
    <t>Intézmények egyéb sajátos bevételei (13+...+19)</t>
  </si>
  <si>
    <t>Működési kiadásokhoz kapcsolódó általános forgalmi adó visszatérülés</t>
  </si>
  <si>
    <t>Felhalmozási kiadásokhoz kapcsolódó általános forgalmi adó visszatérülés</t>
  </si>
  <si>
    <t>Kiszámlázott termékek és szolgáltatások általános forgalmi adója</t>
  </si>
  <si>
    <t>Értékesített tárgyi eszközök, immateriális javak általános forgalmi adója</t>
  </si>
  <si>
    <t>Általános forgalmiadó-bevételek, -visszatérülések (21+...+24)</t>
  </si>
  <si>
    <t>Áruértékesítés</t>
  </si>
  <si>
    <t>Szolgáltatás</t>
  </si>
  <si>
    <t>Vállalkozási bevételek (26+27)</t>
  </si>
  <si>
    <t>Államháztartáson kívülről származó befektetett pénzügyi eszközök kamata</t>
  </si>
  <si>
    <t>Egyéb államháztartáson kívülről származó kamatbevétel</t>
  </si>
  <si>
    <t>Kamatbevételek államháztartáson belülről</t>
  </si>
  <si>
    <t>Kamatbevételek (29+30+31)</t>
  </si>
  <si>
    <t>Intézményi működési bevételek (12+20+25+28+32)</t>
  </si>
  <si>
    <t>Központi költségvetés sajátos bevételei</t>
  </si>
  <si>
    <t>Elkülönített állami pénzalapok sajátos bevételei</t>
  </si>
  <si>
    <t>Társadalombiztosítási alapok sajátos bevételei</t>
  </si>
  <si>
    <t>Önkormányzatok sajátos működési bevételei</t>
  </si>
  <si>
    <t>Államháztartás alrendszereinek működési bevételei (34+...+37)</t>
  </si>
  <si>
    <t>Felhalmozási és tőke jellegű bevételek</t>
  </si>
  <si>
    <t>Bp.XIII.ker.Polgármesteri Hivatal</t>
  </si>
  <si>
    <t>Ingatlanok értékesítése (föld kivételével)</t>
  </si>
  <si>
    <t>Földterület értékesítése</t>
  </si>
  <si>
    <t>Gépek, berendezések és felszerelések értékesítése</t>
  </si>
  <si>
    <t>Járművek értékesítése</t>
  </si>
  <si>
    <t>Immateriális javak értékesítése</t>
  </si>
  <si>
    <t>Tárgyi eszközök, immateriális javak értékesítése (01+...+05)</t>
  </si>
  <si>
    <t>Önkormányzatok sajátos felhalmozási és tőkebevételei</t>
  </si>
  <si>
    <t>Osztalék- és hozambevétel</t>
  </si>
  <si>
    <t>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</si>
  <si>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</si>
  <si>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</si>
  <si>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</si>
  <si>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(08+...+12)</t>
  </si>
  <si>
    <t>Állami készletek, tartalékok értékesítése</t>
  </si>
  <si>
    <t>Felhalmozási és tőke jellegű bevételek (06+07+13+14)</t>
  </si>
  <si>
    <t>Támogatások, kiegészítések és véglegesen átvett pénzeszközök</t>
  </si>
  <si>
    <t xml:space="preserve"> előirányzata és teljesítése</t>
  </si>
  <si>
    <t>Bp.Főv. XIII.ker. Polgármesteri Hivatal</t>
  </si>
  <si>
    <t>Működési költségvetés támogatása</t>
  </si>
  <si>
    <t>Intézményi felhalmozási kiadások támogatása</t>
  </si>
  <si>
    <t>Kormányzati felhalmozási kiadások támogatása</t>
  </si>
  <si>
    <t>Felügyeleti szervtől kapott támogatás (01+...+03)</t>
  </si>
  <si>
    <t>Önkormányzatok költségvetési támogatása</t>
  </si>
  <si>
    <t>Társadalombiztosítási alapok költségvetési támogatása</t>
  </si>
  <si>
    <t>Elkülönített állami pénzalapok költségvetési támogatása</t>
  </si>
  <si>
    <t>Központi költségvetéstől kapott támogatás (05+...+07)</t>
  </si>
  <si>
    <t>Előző évi központi költségvetési kiegészítések, visszatérülések</t>
  </si>
  <si>
    <t>Előző évi egyéb költségvetési kiegészítések, visszatérülések</t>
  </si>
  <si>
    <t>Kiegészítések, visszatérülések (09+10)</t>
  </si>
  <si>
    <t>Működési célú pénzeszközátvétel államháztartáson kívülről</t>
  </si>
  <si>
    <t>Működési célú pénzeszközátvétel államháztartáson belülről</t>
  </si>
  <si>
    <t>Felhalmozási célú pénzeszközátvétel államháztartáson kívülről</t>
  </si>
  <si>
    <t>Felhalmozási célú pénzeszközátvétel államháztartáson belülről</t>
  </si>
  <si>
    <t>Garancia- és kezességvállalásból származó pénzeszközátvétel államháztartáson belülről</t>
  </si>
  <si>
    <t>Garancia- és kezességvállalásból származó pénzeszközátvétel államháztartáson kívülről</t>
  </si>
  <si>
    <t>Támogatások, kiegészítések és átvett pénzeszközök (04+08+11+12+13+14+15+16+17)</t>
  </si>
  <si>
    <t>Hitelek, értékpapírok, támogatási kölcsönök visszatérülése és igénybevétele</t>
  </si>
  <si>
    <t xml:space="preserve">pénzforgalom nélküli bevételek, kiegyenlítő, függő, átfutó bevételek  </t>
  </si>
  <si>
    <t>(Támogatási célú kölcsönök visszatérülésének és igénybevételének részletezése)</t>
  </si>
  <si>
    <t>fejezet/    megye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</si>
  <si>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</si>
  <si>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</si>
  <si>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</si>
  <si>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</si>
  <si>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(03+04)</t>
  </si>
  <si>
    <t>Működési célú, a 03. sorba nem tartozó támogatási kölcsönök visszatérülése önkormányzati többségi tulajdonú egyéb vállalkozástól</t>
  </si>
  <si>
    <t>Működési célú, a 04. sorba nem tartozó támogatási kölcsönök visszatérülése nem önkormányzati többségi tulajdonú egyéb vállalkozástól</t>
  </si>
  <si>
    <t>Működési célú támogatási kölcsönök visszatérülése egyéb vállalkozásoktól (05+06+07)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</si>
  <si>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</si>
  <si>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</si>
  <si>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</si>
  <si>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 visszatérülése államháztartáson kívülről (01+02+08+…+11)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</si>
  <si>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</si>
  <si>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</si>
  <si>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</si>
  <si>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</si>
  <si>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(15+16)</t>
  </si>
  <si>
    <t>Felhalmozási célú, a 15. sorba nem tartozó támogatási kölcsönök visszatérülése önkormányzati többségi tulajdonú egyéb vállalkozástól</t>
  </si>
  <si>
    <t>Felhalmozási célú, a 16. sorba nem tartozó támogatási kölcsönök visszatérülése nem önkormányzati többségi tulajdonú egyéb vállalkozástól</t>
  </si>
  <si>
    <t>Felhalmozási célú támogatási kölcsönök visszatérülése egyéb vállalkozásoktól (17+18+19)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</si>
  <si>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</si>
  <si>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</si>
  <si>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</si>
  <si>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 visszatérülése államháztartáson kívülről (13+14+20+…+23)</t>
  </si>
  <si>
    <t>Támogatási kölcsönök visszatérülése államháztartáson kívülről (12+24)</t>
  </si>
  <si>
    <t>Működési célú támogatási kölcsön visszatérülése központi költségvetési szervtől</t>
  </si>
  <si>
    <t>Működési célú támogatási kölcsön visszatérülése helyi önkormányzati költségvetési szervtől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</si>
  <si>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</si>
  <si>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</si>
  <si>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</si>
  <si>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visszatérülése államháztartáson belülről (26+…+30)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</si>
  <si>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</si>
  <si>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</si>
  <si>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 visszatérülése fejezeten (önkormányzaton) belül</t>
  </si>
  <si>
    <t>Felhalmozási célú támogatási kölcsön visszatérülése tb.alapoktól és kezelőitől</t>
  </si>
  <si>
    <t xml:space="preserve">Felhalmozási célú támogatási kölcsön visszatérülése elkülönített állami pénzalapoktól </t>
  </si>
  <si>
    <t>Felhalmozási célú támogatási kölcsön visszatérülése államháztartáson belülről (32+…+36)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</si>
  <si>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</si>
  <si>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</si>
  <si>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</si>
  <si>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</si>
  <si>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</si>
  <si>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(38+…+42)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</si>
  <si>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</si>
  <si>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</si>
  <si>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 igénybevétele fejezeten (önkormányzaton) belül</t>
  </si>
  <si>
    <t>Felhalmozási célú támogatási kölcsön igénybevétele tb.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</si>
  <si>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</si>
  <si>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(44+…+48)</t>
  </si>
  <si>
    <t>Támogatási kölcsönök visszatérülése, igénybevétele államháztartáson belülről (31+37+43+49)</t>
  </si>
  <si>
    <t>Hosszú lejáratú hitelek felvétele pénzügyi vállalkozásoktól</t>
  </si>
  <si>
    <t>Rövid lejáratú hitelek felvétele pénzügyi vállalkozásoktól</t>
  </si>
  <si>
    <t>Likviditási célú hitel felvétele pénzügyi vállalkozástól</t>
  </si>
  <si>
    <t>Hosszú lejáratú hitelfelvétel egyéb belföldi forrásból</t>
  </si>
  <si>
    <t>Rövid lejáratú hitelfelvétel egyéb belföldi forrásból</t>
  </si>
  <si>
    <t>Hitelfelvétel államháztartáson kívülről (51+..+55)</t>
  </si>
  <si>
    <t>Likviditási célú hitel felvétele központi költségvetéstől</t>
  </si>
  <si>
    <t>Hitelfelvétel más alaptól</t>
  </si>
  <si>
    <t>Hitelfelvétel államháztartáson belülről (57+58)</t>
  </si>
  <si>
    <t>Belföldi hitelek felvétele (56+59)</t>
  </si>
  <si>
    <t>Rövid lejáratú értékpapírok értékesítése</t>
  </si>
  <si>
    <t>Rövid lejáratú értékpapírok kibocsátása</t>
  </si>
  <si>
    <t>Hosszú lejáratú belföldi értékpapírok kibocsátása</t>
  </si>
  <si>
    <t>Belföldi értékpapírok bevételei (61+62+63)</t>
  </si>
  <si>
    <t>Belföldi hitelműveletek bevételei (60+64)</t>
  </si>
  <si>
    <t>Hosszú lejáratú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</si>
  <si>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</si>
  <si>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</si>
  <si>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</si>
  <si>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</si>
  <si>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(66+67+68+69+70)</t>
  </si>
  <si>
    <t>Előző évi előirányzat-maradvány, pénzmaradvány igénybevétele</t>
  </si>
  <si>
    <t>Előző évi vállalkozási eredmény igénybevétele</t>
  </si>
  <si>
    <t>Pénzforgalom nélküli bevételek (72+73+74)</t>
  </si>
  <si>
    <t>Kiegyenlítő bevételek</t>
  </si>
  <si>
    <t>Függő bevételek</t>
  </si>
  <si>
    <t>Átfutó bevételek</t>
  </si>
  <si>
    <t>Kiegyenlítő, függő, átfutó bevételek (76+77+78)</t>
  </si>
  <si>
    <t>79</t>
  </si>
  <si>
    <t>Önkormányzatok által folyósított ellátások részletezése</t>
  </si>
  <si>
    <t>település-típus</t>
  </si>
  <si>
    <t xml:space="preserve">Tartósan munkanélküliek rendszeres szociális segélye 
Szt. 37/A.§ (1) bek. b) pont  </t>
  </si>
  <si>
    <t>Rendszeres szociális segély Szt. 37/A. § (1) bek a) pont</t>
  </si>
  <si>
    <t>Idõskorúak járadéka Szt. 32/B.§</t>
  </si>
  <si>
    <t>Lakásfenntartási támogatás Szt. 38.§. (2), (5) bek. (normatív)</t>
  </si>
  <si>
    <t>Lakásfenntartási támogatás 
Szt. 38.§. (9) bek.b) pont (helyi megállapítás)</t>
  </si>
  <si>
    <t>Adósságcsökkentési támogatás Szt. 55/A. §  b) pont</t>
  </si>
  <si>
    <t>Ápolási díj Szt. 41.§. (1) bek. (normatív)</t>
  </si>
  <si>
    <t xml:space="preserve">Ápolási díj Szt. 41.§. (1) bek. (helyi megállapítás) </t>
  </si>
  <si>
    <t>Átmeneti segély Szt. 45.§</t>
  </si>
  <si>
    <t>Temetési segély Szt. 46.§</t>
  </si>
  <si>
    <t>Rendszeres gyermekvédelmi támogatás Gyvt. 19.§ (normatív)</t>
  </si>
  <si>
    <t>Rendkívüli gyermekvédelmi támogatás Gyvt. 21.§ (helyi megállapítás)</t>
  </si>
  <si>
    <t>Egyéb, az önkormányzat rendeletében megállapítható juttatás</t>
  </si>
  <si>
    <t>Rászorultságtól függõ pénzbeli szociális, gyermekvédelmi ellátások
 összesen (01+...+13)</t>
  </si>
  <si>
    <t>Természetben nyújtott lakásfenntartási támogatás Szt. 47.§ (1) bek. a) pont</t>
  </si>
  <si>
    <t>Átmeneti segély Szt. 47.§ (1) bek. b) pont</t>
  </si>
  <si>
    <t>Temetési segély Szt. 47.§ (1) bek. c) pont</t>
  </si>
  <si>
    <t>Köztemetés Szt. 48.§.</t>
  </si>
  <si>
    <t xml:space="preserve">Közgyógyellátás Szt. 49.§.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</si>
  <si>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</si>
  <si>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</si>
  <si>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</si>
  <si>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Természetben nyújtott szociális ellátások összesen (15+...+22)</t>
  </si>
  <si>
    <t>Egészségügyi szolgáltatásra való jogosultság Szt. 54.§.</t>
  </si>
  <si>
    <t>Önkormányzatok által folyósított szociális, gyermekvédelmi 
ellátások összesen (14+23+24)</t>
  </si>
  <si>
    <t>________________________________Alap bevételei</t>
  </si>
  <si>
    <t>közgazdasági osztályozás szerint</t>
  </si>
  <si>
    <t>0</t>
  </si>
  <si>
    <t>fejezet</t>
  </si>
  <si>
    <t>cím/alcím</t>
  </si>
  <si>
    <t>millió forintban, egy tizedessel</t>
  </si>
  <si>
    <t>sor-
szám</t>
  </si>
  <si>
    <t>Megnevezés</t>
  </si>
  <si>
    <t>Előirányzat</t>
  </si>
  <si>
    <t>Módosított előirányzat</t>
  </si>
  <si>
    <t xml:space="preserve"> Teljesítés</t>
  </si>
  <si>
    <t>I</t>
  </si>
  <si>
    <t>FOLYÓ BEVÉTELEK  (1+2)</t>
  </si>
  <si>
    <t>Adó jellegű bevételek (hozzájárulás, járulék...)</t>
  </si>
  <si>
    <t>- hozzájárulások</t>
  </si>
  <si>
    <t>- járulékok</t>
  </si>
  <si>
    <t>- termékdíjak</t>
  </si>
  <si>
    <t>- nukleáris hozzájárulás</t>
  </si>
  <si>
    <t>- gépjárműadó</t>
  </si>
  <si>
    <t>Nem adó jellegű bevételek</t>
  </si>
  <si>
    <t>- bírságok</t>
  </si>
  <si>
    <t>- túlsúlydíj</t>
  </si>
  <si>
    <t>- kamatbevételek</t>
  </si>
  <si>
    <t>- illeték jellegű bevételek</t>
  </si>
  <si>
    <t>- térítési és szolgáltatási díj</t>
  </si>
  <si>
    <t>- egyéb nem adójellegű bevétel (adomány)</t>
  </si>
  <si>
    <t>- Hatósági és eljárási bevételek</t>
  </si>
  <si>
    <t>II</t>
  </si>
  <si>
    <t xml:space="preserve">TŐKEBEVÉTELEK </t>
  </si>
  <si>
    <t>Tárgyi eszköz, föld és immateriális javak értékesítés</t>
  </si>
  <si>
    <t>III</t>
  </si>
  <si>
    <t>JUTTATÁSOK (4+5+6+7)</t>
  </si>
  <si>
    <t>Működési célra kapott juttatások az államháztartáson kívülről</t>
  </si>
  <si>
    <t>- vállalatokozásoktól</t>
  </si>
  <si>
    <t>- non-profit szervezetektől</t>
  </si>
  <si>
    <t>- háztartásoktól</t>
  </si>
  <si>
    <t>Működési célra kapott juttatások  az államháztartáson belülről</t>
  </si>
  <si>
    <t>- központi költségvetési szervektől</t>
  </si>
  <si>
    <t>- önkormányzati költségvetési szervtől</t>
  </si>
  <si>
    <t>- fejezeti kezelésű előirányzattól</t>
  </si>
  <si>
    <t>Felhalmozási célú pénzeszközátvétel az államháztartáson kívülről</t>
  </si>
  <si>
    <t>- pénzügyi vállalatokozásoktól</t>
  </si>
  <si>
    <t>Felhalmozási célú pénzeszközátvétel az államháztartás többi alrendszerétől</t>
  </si>
  <si>
    <t>- társadalombiztosítási  alapoktól és kezelőitől</t>
  </si>
  <si>
    <t>________________________________ Alap bevételei</t>
  </si>
  <si>
    <t>IV</t>
  </si>
  <si>
    <t>KÖLCSÖNÖK VISSZATÉRÜLÉSE (8+9+10+11+12+13)</t>
  </si>
  <si>
    <t>Működési célú támogatási kölcsön visszatérülése az államháztartáson kívülről</t>
  </si>
  <si>
    <t>- nem-pénzügyi vállalkozásoktól</t>
  </si>
  <si>
    <t>- pénzügyi vállalkozásoktól</t>
  </si>
  <si>
    <t>Működési célú támogatási kölcsön visszatérülése az államháztartáson belülről</t>
  </si>
  <si>
    <t>Felhalmozási célú támogatási kölcsön visszatérülése az államháztartáson kívülről</t>
  </si>
  <si>
    <t>Felhalmozási célú támogatási kölcsön visszatérülése az államháztartáson belülről</t>
  </si>
  <si>
    <t>Pénzügyi befektetések bevételei</t>
  </si>
  <si>
    <t>Privatizációból származó bevétel</t>
  </si>
  <si>
    <t>V</t>
  </si>
  <si>
    <t>KÖLTSÉGVETÉSI TÁMOGATÁS</t>
  </si>
  <si>
    <t>KÖLTSÉGVETÉSI BEVÉTELEK (I+II+III+IV+V)</t>
  </si>
  <si>
    <t>VI</t>
  </si>
  <si>
    <t xml:space="preserve">HITELFELVÉTELEK </t>
  </si>
  <si>
    <t>- likviditási hitelfelvétel</t>
  </si>
  <si>
    <t>VII</t>
  </si>
  <si>
    <t>FÜGGŐ, ÁTFUTÓ, KIEGYENLÍTŐ BEVÉTEL</t>
  </si>
  <si>
    <t>ÖSSZES BEVÉTEL (I+II+III+IV+V+VI+VII)</t>
  </si>
  <si>
    <t>Helyi önkormányzatok sajátos bevételeinek részletezése</t>
  </si>
  <si>
    <t>Illetékek</t>
  </si>
  <si>
    <t>Építményadó</t>
  </si>
  <si>
    <t>Telekadó</t>
  </si>
  <si>
    <r>
      <t xml:space="preserve">Központosított előirányzatok összesen: </t>
    </r>
    <r>
      <rPr>
        <b/>
        <sz val="9"/>
        <rFont val="Arial"/>
        <family val="2"/>
      </rPr>
      <t>(01+ ... + 33)</t>
    </r>
  </si>
  <si>
    <r>
      <t xml:space="preserve">Szociális ellátásokkal kapcsolatos egyéb támogatások összesen </t>
    </r>
    <r>
      <rPr>
        <b/>
        <sz val="9"/>
        <rFont val="Arial"/>
        <family val="2"/>
      </rPr>
      <t>(35+36</t>
    </r>
  </si>
  <si>
    <r>
      <t xml:space="preserve">Helyi önkormányzatok színházi támogatása összesen </t>
    </r>
    <r>
      <rPr>
        <b/>
        <sz val="9"/>
        <rFont val="Arial"/>
        <family val="2"/>
      </rPr>
      <t>(38+……+41)</t>
    </r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</si>
  <si>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</si>
  <si>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</si>
  <si>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</si>
  <si>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</si>
  <si>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</si>
  <si>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</si>
  <si>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(02+...+09)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</si>
  <si>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</si>
  <si>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</si>
  <si>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</si>
  <si>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</si>
  <si>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</si>
  <si>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Termőföld bérbeadásából származó jövedelemadó</t>
  </si>
  <si>
    <t>Átengedett egyéb központi adók</t>
  </si>
  <si>
    <t>Átengedett központi adók (12+...+17)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</si>
  <si>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</si>
  <si>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</si>
  <si>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</si>
  <si>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</si>
  <si>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</si>
  <si>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</si>
  <si>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(01+10+11+18+....+24)</t>
  </si>
  <si>
    <t>Önkormányzati lakások értékesítése</t>
  </si>
  <si>
    <t>Önkormányzati lakótelek értékesítés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</si>
  <si>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</si>
  <si>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</si>
  <si>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</si>
  <si>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</si>
  <si>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</si>
  <si>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(26+...+33)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</si>
  <si>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</si>
  <si>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</si>
  <si>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(35+36)</t>
  </si>
  <si>
    <t xml:space="preserve">Központosított előirányzatok  </t>
  </si>
  <si>
    <t xml:space="preserve">Önhibájukon kívül hátrányos helyzetben lévő (működési forráshiányos) helyi önkormányzatok támogatása </t>
  </si>
  <si>
    <t xml:space="preserve">Állami támogatás a tartósan fizetésképtelen helyzetbe került helyi  </t>
  </si>
  <si>
    <t>önkormányzatok adósságrendezésére irányuló hitelfelvétel visszterhes</t>
  </si>
  <si>
    <t>kamattámogatására, az adósságrendezés alatt működési célra</t>
  </si>
  <si>
    <t xml:space="preserve"> igényelhető támogatásra, valamint a pénzügyi gondnok díjára</t>
  </si>
  <si>
    <t>Működésképtelen önkormányzatok egyéb támogatása</t>
  </si>
  <si>
    <t>A helyi önkormányzatok működőképességének megőrzését szolgáló kiegészítő támogatás</t>
  </si>
  <si>
    <t xml:space="preserve"> (39+..+41)</t>
  </si>
  <si>
    <t>Helyi önkormányzatok színházi támogatása</t>
  </si>
  <si>
    <t>Kiegészítő támogatás egyes közoktatási feladatok ellátásához</t>
  </si>
  <si>
    <t xml:space="preserve">Egyes szociális feladatok kiegészítő támogatása </t>
  </si>
  <si>
    <t>Belső ellenőrzési társulások támogatása</t>
  </si>
  <si>
    <t>Normatív kötött felhasználású támogatások (44+…..+46)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</si>
  <si>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</si>
  <si>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</si>
  <si>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</si>
  <si>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</si>
  <si>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</si>
  <si>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Egyéb központi támogatás</t>
  </si>
  <si>
    <t>__________</t>
  </si>
  <si>
    <t>Önkormányzat költségvetési támogatása                  (37+38+42+43+47+...+53)</t>
  </si>
  <si>
    <t>Helyi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</si>
  <si>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</si>
  <si>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</si>
  <si>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</si>
  <si>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</si>
  <si>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</si>
  <si>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Anyag és kisértékű tárgyi eszköz beszerzése</t>
  </si>
  <si>
    <t>Egyéb folyó kiadások</t>
  </si>
  <si>
    <t>Dologi kiadások és egyéb folyó kiadások (06+07+08)</t>
  </si>
  <si>
    <t>Működési célú pénzeszközátadás államháztartáson belül</t>
  </si>
  <si>
    <t>Működési célú pénzeszközátadás államháztartáson kívül</t>
  </si>
  <si>
    <t>Felhalmozási célú pénzeszközátadás államháztartáson belül</t>
  </si>
  <si>
    <t>Felhalmozási célú pénzeszközátadás államháztartáson kívül</t>
  </si>
  <si>
    <t>Társadalom- és szociálpolitikai juttatások</t>
  </si>
  <si>
    <t>Végleges pénzeszközátadás, egyéb támogatás (10+...+14)</t>
  </si>
  <si>
    <t>Ellátottak pénzbeli juttatásai</t>
  </si>
  <si>
    <t>Működési költségvetés kiadásai (04+05+09+15+16)</t>
  </si>
  <si>
    <t>Felújítás</t>
  </si>
  <si>
    <t>Beruházási kiadások és pénzügyi befektetések</t>
  </si>
  <si>
    <t>Hitelek, értékpapírok, kölcsönök</t>
  </si>
  <si>
    <t>Pénzforgalom nélküli kiadások</t>
  </si>
  <si>
    <t>Költségvetési aktív pénzügyi elszámolások</t>
  </si>
  <si>
    <t>Helyi kisebbségi önkormányzatok kiadásai összesen (17+...+22)</t>
  </si>
  <si>
    <t>Helyi kisebbségi önkormányzatok intézményeinek működési bevételei</t>
  </si>
  <si>
    <t>Helyi kisebbségi önkormányzatok sajátos  működési bevételei</t>
  </si>
  <si>
    <t>Helyi kisebbségi önkormányzatok felhalmozási és tőke jellegű bevételei</t>
  </si>
  <si>
    <t>Normatív állami hozzájárulás</t>
  </si>
  <si>
    <t>Egyéb állami támogatás, hozzájárulás</t>
  </si>
  <si>
    <t>Helyi kisebbségi önkormányzatoktól átvett pénzeszközök és egyéb kiegészítések</t>
  </si>
  <si>
    <t xml:space="preserve">Egyéb támogatások, kiegészítések és átvett pénzeszközök </t>
  </si>
  <si>
    <t>Pénzforgalom nélküli bevételek</t>
  </si>
  <si>
    <t>Költségvetési passzív pénzügyi elszámolások</t>
  </si>
  <si>
    <t>Helyi kisebbségi önkormányzatok bevételei összesen (24+...+33)</t>
  </si>
  <si>
    <t xml:space="preserve">                       Kiadások tevékenységenként</t>
  </si>
  <si>
    <t>(működési és felhalmozási célú teljesített pénzeszközátadások részletezése)</t>
  </si>
  <si>
    <t xml:space="preserve">Bp.Főv.XIII.ker.Polgármesteri Hivatal </t>
  </si>
  <si>
    <t>cím/alcím/      településtípus</t>
  </si>
  <si>
    <t xml:space="preserve">    </t>
  </si>
  <si>
    <t>O|1</t>
  </si>
  <si>
    <t>3|4</t>
  </si>
  <si>
    <t>4|5</t>
  </si>
  <si>
    <t>2|0</t>
  </si>
  <si>
    <t>2|5</t>
  </si>
  <si>
    <t>4|0</t>
  </si>
  <si>
    <t>1|8</t>
  </si>
  <si>
    <t>6|3</t>
  </si>
  <si>
    <t>1|1</t>
  </si>
  <si>
    <t>7|0</t>
  </si>
  <si>
    <t>1|0</t>
  </si>
  <si>
    <t>1|5</t>
  </si>
  <si>
    <t>7|5</t>
  </si>
  <si>
    <t>5|3</t>
  </si>
  <si>
    <t>6|4</t>
  </si>
  <si>
    <t>1|6</t>
  </si>
  <si>
    <t>1|9</t>
  </si>
  <si>
    <t>2|2</t>
  </si>
  <si>
    <t>9|9</t>
  </si>
  <si>
    <t>8|0</t>
  </si>
  <si>
    <t>5|9</t>
  </si>
  <si>
    <t>8|5</t>
  </si>
  <si>
    <t>6|7</t>
  </si>
  <si>
    <t>3|2</t>
  </si>
  <si>
    <t>8|8</t>
  </si>
  <si>
    <t>3|3</t>
  </si>
  <si>
    <t>4|4</t>
  </si>
  <si>
    <t>5|5</t>
  </si>
  <si>
    <t>9|0</t>
  </si>
  <si>
    <t>2|1</t>
  </si>
  <si>
    <t>1|3</t>
  </si>
  <si>
    <t>9|2</t>
  </si>
  <si>
    <t>6|0</t>
  </si>
  <si>
    <t>2|9</t>
  </si>
  <si>
    <t>Anyag és kis értékű tárgyi eszköz, vagyoni értékű jog, szellemi termékek beszerzése</t>
  </si>
  <si>
    <t>Dologi kiadások (05 sor nélkül)</t>
  </si>
  <si>
    <t>Működési célú pénzeszközátadás non-profit szervezeteknek</t>
  </si>
  <si>
    <t>Működési célú pénzeszközátadás háztartásoknak</t>
  </si>
  <si>
    <t>Működési célú pénzeszközátadás állami (önkormányzati) nem pénzügyi vállalkozásoknak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</si>
  <si>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</si>
  <si>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</si>
  <si>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</si>
  <si>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(12+13)</t>
  </si>
  <si>
    <t>Működési célú, a 12. sorba nem szerepeltetett, önkormányzati többségi tulajdonú egyéb vállalkozásnak nyújtott támogatások összege</t>
  </si>
  <si>
    <t>Működési célú, a 13. sorba nem szerepeltetett, nem önkormányzati többségi tulajdonú egyéb vállalkozásnak nyújtott támogatások összege</t>
  </si>
  <si>
    <t>Működési célú pénzeszközátadás egyéb vállalkozásoknak (14+15+16)</t>
  </si>
  <si>
    <t>Működési célú pénzeszközátadás EU-nak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</si>
  <si>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</si>
  <si>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</si>
  <si>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(19+20)</t>
  </si>
  <si>
    <t>Működési célú pénzeszközátadás államháztartáson kívülre (08+...+11+17+18+21)</t>
  </si>
  <si>
    <t>Működési célú pénzeszközátadás fejezeten (önkormányzaton) belül</t>
  </si>
  <si>
    <t>Működési célú pénzeszközátadás központi költségvetési szervnek</t>
  </si>
  <si>
    <t>Működési célú pénzeszközátadás önkormányzati költségvetési szervnek</t>
  </si>
  <si>
    <t>Működési célú pénzeszközátadás társadalombiztosítási alapoknak és kezelőinek</t>
  </si>
  <si>
    <t>Működési célú pénzeszközátadás elkülönített állami pénzalapoknak</t>
  </si>
  <si>
    <t>Működési célú pénzeszközátadás fejezeti kezelésű előirányzatoknak</t>
  </si>
  <si>
    <t>Működési célú pénzeszközátadás államháztartáson belülre (23+…+28)</t>
  </si>
  <si>
    <t>Felhalmozási célú pénzeszközátadás non-profit szervezeteknek</t>
  </si>
  <si>
    <t>Lakásért fizetett pénzbeli térítés</t>
  </si>
  <si>
    <t>Lakáshoz   jutás pénzbeli  támogatása végleges jelleggel</t>
  </si>
  <si>
    <t>Egyéb pénzeszközátadás háztartásoknak</t>
  </si>
  <si>
    <t>Felhalmozási célú pénzeszközátadás háztartásoknak (31+32+33)</t>
  </si>
  <si>
    <t>Felhalmozási célú pénzeszközátadás állami (önkormányzati) nem pénzügyi vállalkozásoknak</t>
  </si>
  <si>
    <t>Felhalmozási célú pénzeszközátadás pénzügyi vállalkozásoknak</t>
  </si>
  <si>
    <t>Felhalmozási célú, 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</si>
  <si>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</si>
  <si>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(37+38)</t>
  </si>
  <si>
    <t>Felhalmozási célú, a 37. sorba nem szerepeltetett, önkormányzati többségi tulajdonú egyéb vállalkozásnak nyújtott támogatások összege</t>
  </si>
  <si>
    <t>Felhalmozási célú, a 38. sorba nem szerepeltetett, nem önkormányzati többségi tulajdonú egyéb vállalkozásnak nyújtott támogatások összege</t>
  </si>
  <si>
    <t>Felhalmozási célú pénzeszközátadás egyéb vállalkozásoknak (39+40+41)</t>
  </si>
  <si>
    <t>Felhalmozási célú pénzeszközátadás EU-nak</t>
  </si>
  <si>
    <t>Felhalmozási célú pénzeszközátadás  egyéb külföldinek</t>
  </si>
  <si>
    <t>Felhalmozási célú pénzeszközátadás kormányoknak és nemzetközi szervezeteknek</t>
  </si>
  <si>
    <t>Felhalmozási célú pénzeszközátadás külföldieknek (44+45)</t>
  </si>
  <si>
    <t>Felhalmozási célú pénzeszközátadás államháztartáson kívülre (30+34+35+36+42+43+46+47)</t>
  </si>
  <si>
    <t>Felhalmozási célú pénzeszközátadás fejezeten (önkormányzaton) belül</t>
  </si>
  <si>
    <t>Felhalmozási célú pénzeszközátadás központi költségvetési szervnek</t>
  </si>
  <si>
    <t>Felhalmozási célú pénzeszközátadás önkormányzati költségvetési szervnek</t>
  </si>
  <si>
    <t>Felhalmozási célú pénzeszközátadás társadalombiztosítási alapnak és kezelőinek</t>
  </si>
  <si>
    <t>Felhalmozási célú pénzeszközátadás elkülönített állami pénzalapnak és kezelőinek</t>
  </si>
  <si>
    <t>Felhalmozási célú pénzeszközátadás fejezeti kezelésű előirányzatoknak</t>
  </si>
  <si>
    <t>Felhalmozási célú pénzeszközátadás államháztartáson belülre (49+...+55)</t>
  </si>
  <si>
    <t>Támogatás és egyéb juttatás</t>
  </si>
  <si>
    <t>Immateriális javak, tárgyi eszközök vásárlása, létesítése</t>
  </si>
  <si>
    <t>Központi beruházások felhalmozási célú pénzeszközátadásai</t>
  </si>
  <si>
    <t>Pénzügyi befektetések</t>
  </si>
  <si>
    <t>Kölcsönök nyújtása és törlesztése</t>
  </si>
  <si>
    <t>Pénzforgalmi kiadások (01+...+07+22+29+48+56+...+63)</t>
  </si>
  <si>
    <t xml:space="preserve">Pénzforgalom nélküli kiadások </t>
  </si>
  <si>
    <t>Költségvetési kiadások (64+65)</t>
  </si>
  <si>
    <t>Finanszírozás kiadásai</t>
  </si>
  <si>
    <t>Kiadások összesen (66+67)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</si>
  <si>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</si>
  <si>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</si>
  <si>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</si>
  <si>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</si>
  <si>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Bevételek tevékenységenként</t>
  </si>
  <si>
    <t>(működési célra kapott juttatások és felhalmozási célú végleges pénzeszközátvételek</t>
  </si>
  <si>
    <t>teljesítésének részletezése)</t>
  </si>
  <si>
    <t>Bevételek megnevezése</t>
  </si>
  <si>
    <t>4|O</t>
  </si>
  <si>
    <t>6|6</t>
  </si>
  <si>
    <t xml:space="preserve">Intézményi működési bevételek </t>
  </si>
  <si>
    <t>01-ből Alaptevékenység bevételei</t>
  </si>
  <si>
    <t>01-ből Alaptevékenységgel összefüggő egyéb bevételek</t>
  </si>
  <si>
    <t>01-ből Intézmények egyéb sajátos bevételei</t>
  </si>
  <si>
    <t>Intézmények és önkormányzatok működési bevételei (01+05)</t>
  </si>
  <si>
    <t>Támogatások, kiegészítések és átvett pénzeszközök</t>
  </si>
  <si>
    <t xml:space="preserve">08. sorból </t>
  </si>
  <si>
    <t>Felügyeleti szervtől kapott támogatás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</si>
  <si>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</si>
  <si>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</si>
  <si>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</si>
  <si>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egyéb belföldi forrásból</t>
  </si>
  <si>
    <t>Működési célú pénzeszközátvétel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</si>
</sst>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.0_)"/>
    <numFmt numFmtId="193" formatCode="#,##0.0"/>
    <numFmt numFmtId="194" formatCode="0.0"/>
    <numFmt numFmtId="195" formatCode="0.000"/>
    <numFmt numFmtId="196" formatCode="#\ ?/?"/>
    <numFmt numFmtId="197" formatCode="#\ ??/??"/>
    <numFmt numFmtId="198" formatCode="mmm/\ d\."/>
    <numFmt numFmtId="199" formatCode="0;[Red]0"/>
    <numFmt numFmtId="200" formatCode="#&quot;+ &quot;??/??"/>
    <numFmt numFmtId="201" formatCode="0_ ;[Red]\-0\ 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5"/>
      <name val="MS Sans Serif"/>
      <family val="2"/>
    </font>
    <font>
      <b/>
      <sz val="18"/>
      <name val="Arial CE"/>
      <family val="2"/>
    </font>
    <font>
      <b/>
      <sz val="18"/>
      <name val="MS Sans Serif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1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6"/>
      <name val="Times New Roman CE"/>
      <family val="0"/>
    </font>
    <font>
      <sz val="10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Times New Roman CE"/>
      <family val="0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1"/>
      <name val="Times New Roman CE"/>
      <family val="0"/>
    </font>
    <font>
      <i/>
      <sz val="14"/>
      <name val="Times New Roman CE"/>
      <family val="1"/>
    </font>
    <font>
      <b/>
      <sz val="16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Arial CE"/>
      <family val="2"/>
    </font>
    <font>
      <b/>
      <sz val="14"/>
      <name val="Times New Roman CE"/>
      <family val="1"/>
    </font>
    <font>
      <sz val="14"/>
      <name val="Arial"/>
      <family val="2"/>
    </font>
    <font>
      <sz val="13"/>
      <name val="Arial CE"/>
      <family val="2"/>
    </font>
    <font>
      <i/>
      <sz val="10"/>
      <name val="Arial CE"/>
      <family val="2"/>
    </font>
    <font>
      <strike/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2" fontId="46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1" fillId="2" borderId="0" xfId="0" applyFont="1" applyFill="1" applyBorder="1" applyAlignment="1">
      <alignment horizontal="centerContinuous" vertical="top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0" borderId="0" xfId="19">
      <alignment/>
      <protection/>
    </xf>
    <xf numFmtId="1" fontId="8" fillId="0" borderId="13" xfId="19" applyNumberFormat="1" applyBorder="1" applyAlignment="1">
      <alignment horizontal="centerContinuous" vertical="center"/>
      <protection/>
    </xf>
    <xf numFmtId="1" fontId="8" fillId="0" borderId="15" xfId="19" applyNumberFormat="1" applyBorder="1" applyAlignment="1">
      <alignment horizontal="centerContinuous" vertical="center"/>
      <protection/>
    </xf>
    <xf numFmtId="0" fontId="8" fillId="0" borderId="0" xfId="19" applyAlignment="1">
      <alignment horizontal="centerContinuous"/>
      <protection/>
    </xf>
    <xf numFmtId="0" fontId="8" fillId="0" borderId="0" xfId="19" applyBorder="1" applyAlignment="1">
      <alignment horizontal="centerContinuous"/>
      <protection/>
    </xf>
    <xf numFmtId="0" fontId="11" fillId="0" borderId="0" xfId="19" applyFont="1" applyAlignment="1">
      <alignment horizontal="centerContinuous" vertical="center"/>
      <protection/>
    </xf>
    <xf numFmtId="0" fontId="8" fillId="0" borderId="0" xfId="19" applyAlignment="1">
      <alignment horizontal="centerContinuous" vertical="center"/>
      <protection/>
    </xf>
    <xf numFmtId="0" fontId="8" fillId="0" borderId="22" xfId="19" applyBorder="1" applyAlignment="1">
      <alignment horizontal="centerContinuous"/>
      <protection/>
    </xf>
    <xf numFmtId="0" fontId="8" fillId="0" borderId="13" xfId="19" applyBorder="1" applyAlignment="1">
      <alignment horizontal="center" vertical="center"/>
      <protection/>
    </xf>
    <xf numFmtId="0" fontId="8" fillId="0" borderId="14" xfId="19" applyBorder="1" applyAlignment="1">
      <alignment horizontal="center" vertical="center"/>
      <protection/>
    </xf>
    <xf numFmtId="0" fontId="8" fillId="0" borderId="15" xfId="19" applyBorder="1" applyAlignment="1">
      <alignment horizontal="center" vertical="center"/>
      <protection/>
    </xf>
    <xf numFmtId="0" fontId="8" fillId="0" borderId="0" xfId="19" applyAlignment="1">
      <alignment horizontal="center" vertical="center"/>
      <protection/>
    </xf>
    <xf numFmtId="0" fontId="8" fillId="0" borderId="13" xfId="19" applyBorder="1" applyAlignment="1">
      <alignment horizontal="centerContinuous" vertical="center"/>
      <protection/>
    </xf>
    <xf numFmtId="0" fontId="8" fillId="0" borderId="15" xfId="19" applyBorder="1" applyAlignment="1">
      <alignment horizontal="centerContinuous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8" fillId="0" borderId="23" xfId="19" applyBorder="1" applyAlignment="1">
      <alignment horizontal="center" vertical="center"/>
      <protection/>
    </xf>
    <xf numFmtId="0" fontId="8" fillId="0" borderId="0" xfId="19" applyAlignment="1">
      <alignment horizontal="centerContinuous" vertical="top"/>
      <protection/>
    </xf>
    <xf numFmtId="0" fontId="8" fillId="0" borderId="0" xfId="19" applyAlignment="1">
      <alignment vertical="top"/>
      <protection/>
    </xf>
    <xf numFmtId="0" fontId="8" fillId="0" borderId="0" xfId="19" applyAlignment="1">
      <alignment horizontal="centerContinuous" vertical="top" wrapText="1"/>
      <protection/>
    </xf>
    <xf numFmtId="0" fontId="8" fillId="0" borderId="0" xfId="19" applyAlignment="1">
      <alignment horizontal="left"/>
      <protection/>
    </xf>
    <xf numFmtId="0" fontId="8" fillId="0" borderId="9" xfId="19" applyBorder="1" applyAlignment="1">
      <alignment horizontal="centerContinuous" vertical="center"/>
      <protection/>
    </xf>
    <xf numFmtId="0" fontId="8" fillId="0" borderId="10" xfId="19" applyBorder="1" applyAlignment="1">
      <alignment horizontal="centerContinuous" vertical="center"/>
      <protection/>
    </xf>
    <xf numFmtId="0" fontId="8" fillId="0" borderId="11" xfId="19" applyBorder="1" applyAlignment="1">
      <alignment horizontal="centerContinuous" vertical="center"/>
      <protection/>
    </xf>
    <xf numFmtId="0" fontId="8" fillId="0" borderId="10" xfId="19" applyBorder="1" applyAlignment="1">
      <alignment horizontal="centerContinuous" vertical="center" wrapText="1"/>
      <protection/>
    </xf>
    <xf numFmtId="0" fontId="8" fillId="0" borderId="9" xfId="19" applyBorder="1">
      <alignment/>
      <protection/>
    </xf>
    <xf numFmtId="0" fontId="8" fillId="0" borderId="10" xfId="19" applyBorder="1">
      <alignment/>
      <protection/>
    </xf>
    <xf numFmtId="0" fontId="8" fillId="0" borderId="11" xfId="19" applyBorder="1">
      <alignment/>
      <protection/>
    </xf>
    <xf numFmtId="0" fontId="8" fillId="0" borderId="12" xfId="19" applyBorder="1" applyAlignment="1">
      <alignment horizontal="centerContinuous"/>
      <protection/>
    </xf>
    <xf numFmtId="0" fontId="8" fillId="0" borderId="18" xfId="19" applyBorder="1" applyAlignment="1">
      <alignment horizontal="centerContinuous"/>
      <protection/>
    </xf>
    <xf numFmtId="0" fontId="8" fillId="0" borderId="12" xfId="19" applyBorder="1">
      <alignment/>
      <protection/>
    </xf>
    <xf numFmtId="0" fontId="8" fillId="0" borderId="0" xfId="19" applyBorder="1">
      <alignment/>
      <protection/>
    </xf>
    <xf numFmtId="0" fontId="8" fillId="0" borderId="18" xfId="19" applyBorder="1">
      <alignment/>
      <protection/>
    </xf>
    <xf numFmtId="0" fontId="8" fillId="0" borderId="24" xfId="19" applyBorder="1" applyAlignment="1">
      <alignment horizontal="centerContinuous" vertical="center"/>
      <protection/>
    </xf>
    <xf numFmtId="0" fontId="8" fillId="0" borderId="25" xfId="19" applyBorder="1" applyAlignment="1">
      <alignment horizontal="centerContinuous" vertical="center"/>
      <protection/>
    </xf>
    <xf numFmtId="0" fontId="8" fillId="0" borderId="26" xfId="19" applyBorder="1" applyAlignment="1">
      <alignment horizontal="centerContinuous" vertical="center"/>
      <protection/>
    </xf>
    <xf numFmtId="0" fontId="13" fillId="0" borderId="24" xfId="19" applyFont="1" applyBorder="1" applyAlignment="1">
      <alignment horizontal="left" vertical="center"/>
      <protection/>
    </xf>
    <xf numFmtId="0" fontId="13" fillId="0" borderId="25" xfId="19" applyFont="1" applyBorder="1" applyAlignment="1">
      <alignment horizontal="left" vertical="center"/>
      <protection/>
    </xf>
    <xf numFmtId="0" fontId="14" fillId="0" borderId="26" xfId="19" applyFont="1" applyBorder="1" applyAlignment="1">
      <alignment horizontal="left" vertical="center"/>
      <protection/>
    </xf>
    <xf numFmtId="0" fontId="8" fillId="0" borderId="25" xfId="19" applyFont="1" applyBorder="1" applyAlignment="1" quotePrefix="1">
      <alignment horizontal="centerContinuous" vertical="center"/>
      <protection/>
    </xf>
    <xf numFmtId="0" fontId="13" fillId="0" borderId="19" xfId="19" applyFont="1" applyBorder="1" applyAlignment="1">
      <alignment horizontal="left" vertical="center"/>
      <protection/>
    </xf>
    <xf numFmtId="0" fontId="13" fillId="0" borderId="20" xfId="19" applyFont="1" applyBorder="1" applyAlignment="1">
      <alignment horizontal="left" vertical="center"/>
      <protection/>
    </xf>
    <xf numFmtId="0" fontId="14" fillId="0" borderId="21" xfId="19" applyFont="1" applyBorder="1" applyAlignment="1">
      <alignment horizontal="left" vertical="center"/>
      <protection/>
    </xf>
    <xf numFmtId="0" fontId="8" fillId="0" borderId="20" xfId="19" applyFont="1" applyBorder="1" applyAlignment="1" quotePrefix="1">
      <alignment horizontal="centerContinuous" vertical="center"/>
      <protection/>
    </xf>
    <xf numFmtId="0" fontId="8" fillId="0" borderId="20" xfId="19" applyBorder="1" applyAlignment="1">
      <alignment horizontal="centerContinuous" vertical="center"/>
      <protection/>
    </xf>
    <xf numFmtId="0" fontId="13" fillId="0" borderId="19" xfId="19" applyFont="1" applyBorder="1" applyAlignment="1">
      <alignment vertical="center"/>
      <protection/>
    </xf>
    <xf numFmtId="0" fontId="13" fillId="0" borderId="20" xfId="19" applyFont="1" applyBorder="1" applyAlignment="1">
      <alignment vertical="center"/>
      <protection/>
    </xf>
    <xf numFmtId="0" fontId="14" fillId="0" borderId="21" xfId="19" applyFont="1" applyBorder="1" applyAlignment="1">
      <alignment vertical="center"/>
      <protection/>
    </xf>
    <xf numFmtId="0" fontId="8" fillId="0" borderId="20" xfId="19" applyBorder="1" applyAlignment="1" quotePrefix="1">
      <alignment horizontal="centerContinuous" vertical="center"/>
      <protection/>
    </xf>
    <xf numFmtId="0" fontId="8" fillId="0" borderId="21" xfId="19" applyBorder="1" applyAlignment="1">
      <alignment horizontal="centerContinuous" vertical="center"/>
      <protection/>
    </xf>
    <xf numFmtId="0" fontId="15" fillId="0" borderId="1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4" fillId="0" borderId="18" xfId="19" applyFont="1" applyBorder="1" applyAlignment="1">
      <alignment vertical="center"/>
      <protection/>
    </xf>
    <xf numFmtId="0" fontId="15" fillId="0" borderId="19" xfId="19" applyFont="1" applyBorder="1" applyAlignment="1">
      <alignment vertical="center"/>
      <protection/>
    </xf>
    <xf numFmtId="0" fontId="13" fillId="0" borderId="12" xfId="19" applyFont="1" applyBorder="1" applyAlignment="1">
      <alignment vertical="center"/>
      <protection/>
    </xf>
    <xf numFmtId="0" fontId="13" fillId="0" borderId="27" xfId="19" applyFont="1" applyBorder="1" applyAlignment="1">
      <alignment vertical="center"/>
      <protection/>
    </xf>
    <xf numFmtId="0" fontId="13" fillId="0" borderId="7" xfId="19" applyFont="1" applyBorder="1" applyAlignment="1">
      <alignment vertical="center"/>
      <protection/>
    </xf>
    <xf numFmtId="0" fontId="14" fillId="0" borderId="28" xfId="19" applyFont="1" applyBorder="1" applyAlignment="1">
      <alignment vertical="center"/>
      <protection/>
    </xf>
    <xf numFmtId="0" fontId="15" fillId="0" borderId="20" xfId="19" applyFont="1" applyBorder="1" applyAlignment="1">
      <alignment vertical="center"/>
      <protection/>
    </xf>
    <xf numFmtId="0" fontId="12" fillId="0" borderId="21" xfId="19" applyFont="1" applyBorder="1" applyAlignment="1">
      <alignment vertical="center"/>
      <protection/>
    </xf>
    <xf numFmtId="0" fontId="12" fillId="0" borderId="20" xfId="19" applyFont="1" applyBorder="1" applyAlignment="1" quotePrefix="1">
      <alignment horizontal="centerContinuous" vertical="center"/>
      <protection/>
    </xf>
    <xf numFmtId="0" fontId="8" fillId="0" borderId="21" xfId="19" applyFont="1" applyBorder="1" applyAlignment="1">
      <alignment horizontal="centerContinuous" vertical="center"/>
      <protection/>
    </xf>
    <xf numFmtId="0" fontId="8" fillId="0" borderId="0" xfId="19" applyFont="1">
      <alignment/>
      <protection/>
    </xf>
    <xf numFmtId="0" fontId="13" fillId="0" borderId="24" xfId="19" applyFont="1" applyBorder="1" applyAlignment="1">
      <alignment vertical="center"/>
      <protection/>
    </xf>
    <xf numFmtId="0" fontId="16" fillId="0" borderId="12" xfId="19" applyFont="1" applyBorder="1" applyAlignment="1">
      <alignment vertical="center"/>
      <protection/>
    </xf>
    <xf numFmtId="0" fontId="16" fillId="0" borderId="19" xfId="19" applyFont="1" applyBorder="1" applyAlignment="1">
      <alignment vertical="center"/>
      <protection/>
    </xf>
    <xf numFmtId="0" fontId="15" fillId="0" borderId="20" xfId="19" applyFont="1" applyBorder="1">
      <alignment/>
      <protection/>
    </xf>
    <xf numFmtId="0" fontId="12" fillId="0" borderId="21" xfId="19" applyFont="1" applyBorder="1">
      <alignment/>
      <protection/>
    </xf>
    <xf numFmtId="184" fontId="13" fillId="0" borderId="29" xfId="19" applyNumberFormat="1" applyFont="1" applyBorder="1" applyAlignment="1">
      <alignment vertical="center"/>
      <protection/>
    </xf>
    <xf numFmtId="0" fontId="15" fillId="0" borderId="19" xfId="19" applyFont="1" applyBorder="1" applyAlignment="1">
      <alignment vertical="center"/>
      <protection/>
    </xf>
    <xf numFmtId="0" fontId="13" fillId="0" borderId="25" xfId="19" applyFont="1" applyBorder="1" applyAlignment="1">
      <alignment vertical="center"/>
      <protection/>
    </xf>
    <xf numFmtId="0" fontId="14" fillId="0" borderId="26" xfId="19" applyFont="1" applyBorder="1" applyAlignment="1">
      <alignment vertical="center"/>
      <protection/>
    </xf>
    <xf numFmtId="0" fontId="8" fillId="0" borderId="25" xfId="19" applyBorder="1" applyAlignment="1" quotePrefix="1">
      <alignment horizontal="centerContinuous" vertical="center"/>
      <protection/>
    </xf>
    <xf numFmtId="0" fontId="15" fillId="0" borderId="0" xfId="19" applyFont="1" applyBorder="1" applyAlignment="1">
      <alignment horizontal="centerContinuous" vertical="center" wrapText="1"/>
      <protection/>
    </xf>
    <xf numFmtId="0" fontId="12" fillId="0" borderId="18" xfId="19" applyFont="1" applyBorder="1" applyAlignment="1">
      <alignment horizontal="centerContinuous" vertical="center" wrapText="1"/>
      <protection/>
    </xf>
    <xf numFmtId="0" fontId="15" fillId="0" borderId="20" xfId="19" applyFont="1" applyBorder="1" applyAlignment="1">
      <alignment horizontal="centerContinuous" vertical="center" wrapText="1"/>
      <protection/>
    </xf>
    <xf numFmtId="0" fontId="12" fillId="0" borderId="21" xfId="19" applyFont="1" applyBorder="1" applyAlignment="1">
      <alignment horizontal="centerContinuous" vertical="center" wrapText="1"/>
      <protection/>
    </xf>
    <xf numFmtId="0" fontId="17" fillId="0" borderId="19" xfId="19" applyFont="1" applyBorder="1" applyAlignment="1">
      <alignment vertical="center"/>
      <protection/>
    </xf>
    <xf numFmtId="0" fontId="8" fillId="0" borderId="24" xfId="19" applyBorder="1" applyAlignment="1" quotePrefix="1">
      <alignment horizontal="centerContinuous" vertical="center"/>
      <protection/>
    </xf>
    <xf numFmtId="0" fontId="17" fillId="0" borderId="24" xfId="19" applyFont="1" applyBorder="1" applyAlignment="1">
      <alignment vertical="center"/>
      <protection/>
    </xf>
    <xf numFmtId="0" fontId="13" fillId="0" borderId="25" xfId="19" applyFont="1" applyBorder="1">
      <alignment/>
      <protection/>
    </xf>
    <xf numFmtId="0" fontId="8" fillId="0" borderId="19" xfId="19" applyBorder="1" applyAlignment="1" quotePrefix="1">
      <alignment horizontal="centerContinuous" vertical="center"/>
      <protection/>
    </xf>
    <xf numFmtId="0" fontId="13" fillId="0" borderId="20" xfId="19" applyFont="1" applyBorder="1">
      <alignment/>
      <protection/>
    </xf>
    <xf numFmtId="0" fontId="12" fillId="0" borderId="19" xfId="19" applyFont="1" applyBorder="1" applyAlignment="1" quotePrefix="1">
      <alignment horizontal="centerContinuous" vertical="center"/>
      <protection/>
    </xf>
    <xf numFmtId="0" fontId="13" fillId="0" borderId="0" xfId="19" applyFont="1" applyBorder="1">
      <alignment/>
      <protection/>
    </xf>
    <xf numFmtId="0" fontId="15" fillId="0" borderId="24" xfId="19" applyFont="1" applyBorder="1" applyAlignment="1">
      <alignment vertical="center"/>
      <protection/>
    </xf>
    <xf numFmtId="0" fontId="15" fillId="0" borderId="9" xfId="19" applyFont="1" applyBorder="1" applyAlignment="1">
      <alignment vertical="center"/>
      <protection/>
    </xf>
    <xf numFmtId="0" fontId="13" fillId="0" borderId="10" xfId="19" applyFont="1" applyBorder="1" applyAlignment="1">
      <alignment vertical="center"/>
      <protection/>
    </xf>
    <xf numFmtId="0" fontId="14" fillId="0" borderId="11" xfId="19" applyFont="1" applyBorder="1" applyAlignment="1">
      <alignment vertical="center"/>
      <protection/>
    </xf>
    <xf numFmtId="0" fontId="15" fillId="0" borderId="27" xfId="19" applyFont="1" applyBorder="1" applyAlignment="1">
      <alignment vertical="center"/>
      <protection/>
    </xf>
    <xf numFmtId="0" fontId="15" fillId="0" borderId="25" xfId="19" applyFont="1" applyBorder="1" applyAlignment="1">
      <alignment vertical="center"/>
      <protection/>
    </xf>
    <xf numFmtId="0" fontId="12" fillId="0" borderId="26" xfId="19" applyFont="1" applyBorder="1" applyAlignment="1">
      <alignment vertical="center"/>
      <protection/>
    </xf>
    <xf numFmtId="0" fontId="8" fillId="0" borderId="19" xfId="19" applyFont="1" applyBorder="1" applyAlignment="1" quotePrefix="1">
      <alignment horizontal="centerContinuous" vertical="center"/>
      <protection/>
    </xf>
    <xf numFmtId="0" fontId="8" fillId="0" borderId="12" xfId="19" applyFont="1" applyBorder="1" applyAlignment="1" quotePrefix="1">
      <alignment horizontal="centerContinuous" vertical="center"/>
      <protection/>
    </xf>
    <xf numFmtId="0" fontId="8" fillId="0" borderId="21" xfId="19" applyFont="1" applyBorder="1" applyAlignment="1">
      <alignment vertical="center"/>
      <protection/>
    </xf>
    <xf numFmtId="0" fontId="8" fillId="0" borderId="24" xfId="19" applyFont="1" applyBorder="1" applyAlignment="1" quotePrefix="1">
      <alignment horizontal="centerContinuous" vertical="center"/>
      <protection/>
    </xf>
    <xf numFmtId="0" fontId="15" fillId="0" borderId="0" xfId="19" applyFont="1" applyBorder="1" applyAlignment="1">
      <alignment vertical="center"/>
      <protection/>
    </xf>
    <xf numFmtId="0" fontId="12" fillId="0" borderId="18" xfId="19" applyFont="1" applyBorder="1" applyAlignment="1">
      <alignment vertical="center"/>
      <protection/>
    </xf>
    <xf numFmtId="0" fontId="15" fillId="0" borderId="7" xfId="19" applyFont="1" applyBorder="1" applyAlignment="1">
      <alignment vertical="center"/>
      <protection/>
    </xf>
    <xf numFmtId="0" fontId="12" fillId="0" borderId="28" xfId="19" applyFont="1" applyBorder="1" applyAlignment="1">
      <alignment vertical="center"/>
      <protection/>
    </xf>
    <xf numFmtId="0" fontId="18" fillId="0" borderId="28" xfId="19" applyFont="1" applyBorder="1" applyAlignment="1">
      <alignment vertical="center"/>
      <protection/>
    </xf>
    <xf numFmtId="0" fontId="12" fillId="0" borderId="27" xfId="19" applyFont="1" applyBorder="1" applyAlignment="1" quotePrefix="1">
      <alignment horizontal="centerContinuous" vertical="center"/>
      <protection/>
    </xf>
    <xf numFmtId="0" fontId="8" fillId="0" borderId="28" xfId="19" applyBorder="1" applyAlignment="1">
      <alignment horizontal="centerContinuous" vertical="center"/>
      <protection/>
    </xf>
    <xf numFmtId="0" fontId="18" fillId="0" borderId="21" xfId="19" applyFont="1" applyBorder="1" applyAlignment="1">
      <alignment vertical="center"/>
      <protection/>
    </xf>
    <xf numFmtId="0" fontId="14" fillId="0" borderId="21" xfId="19" applyFont="1" applyBorder="1">
      <alignment/>
      <protection/>
    </xf>
    <xf numFmtId="0" fontId="14" fillId="0" borderId="0" xfId="19" applyFont="1" applyBorder="1" applyAlignment="1">
      <alignment vertical="center"/>
      <protection/>
    </xf>
    <xf numFmtId="0" fontId="8" fillId="0" borderId="18" xfId="19" applyBorder="1" applyAlignment="1">
      <alignment horizontal="centerContinuous" vertical="center"/>
      <protection/>
    </xf>
    <xf numFmtId="0" fontId="13" fillId="0" borderId="30" xfId="19" applyFont="1" applyBorder="1" applyAlignment="1">
      <alignment vertical="center"/>
      <protection/>
    </xf>
    <xf numFmtId="0" fontId="13" fillId="0" borderId="31" xfId="19" applyFont="1" applyBorder="1" applyAlignment="1">
      <alignment vertical="center"/>
      <protection/>
    </xf>
    <xf numFmtId="0" fontId="14" fillId="0" borderId="32" xfId="19" applyFont="1" applyBorder="1" applyAlignment="1">
      <alignment vertical="center"/>
      <protection/>
    </xf>
    <xf numFmtId="0" fontId="8" fillId="0" borderId="27" xfId="19" applyFont="1" applyBorder="1" applyAlignment="1" quotePrefix="1">
      <alignment horizontal="centerContinuous" vertical="center"/>
      <protection/>
    </xf>
    <xf numFmtId="0" fontId="8" fillId="0" borderId="32" xfId="19" applyBorder="1" applyAlignment="1">
      <alignment horizontal="centerContinuous" vertical="center"/>
      <protection/>
    </xf>
    <xf numFmtId="184" fontId="8" fillId="0" borderId="0" xfId="19" applyNumberFormat="1">
      <alignment/>
      <protection/>
    </xf>
    <xf numFmtId="184" fontId="8" fillId="0" borderId="0" xfId="19" applyNumberFormat="1" applyAlignment="1">
      <alignment vertical="center"/>
      <protection/>
    </xf>
    <xf numFmtId="0" fontId="8" fillId="0" borderId="0" xfId="20">
      <alignment/>
      <protection/>
    </xf>
    <xf numFmtId="0" fontId="8" fillId="0" borderId="13" xfId="20" applyBorder="1" applyAlignment="1">
      <alignment horizontal="centerContinuous" vertical="center"/>
      <protection/>
    </xf>
    <xf numFmtId="0" fontId="8" fillId="0" borderId="15" xfId="20" applyBorder="1" applyAlignment="1">
      <alignment horizontal="centerContinuous" vertical="center"/>
      <protection/>
    </xf>
    <xf numFmtId="0" fontId="8" fillId="0" borderId="0" xfId="20" applyAlignment="1">
      <alignment horizontal="centerContinuous"/>
      <protection/>
    </xf>
    <xf numFmtId="0" fontId="8" fillId="0" borderId="0" xfId="20" applyBorder="1" applyAlignment="1">
      <alignment horizontal="centerContinuous"/>
      <protection/>
    </xf>
    <xf numFmtId="0" fontId="11" fillId="0" borderId="0" xfId="20" applyFont="1" applyAlignment="1">
      <alignment horizontal="centerContinuous" vertical="center"/>
      <protection/>
    </xf>
    <xf numFmtId="0" fontId="8" fillId="0" borderId="0" xfId="20" applyAlignment="1">
      <alignment horizontal="centerContinuous" vertical="center"/>
      <protection/>
    </xf>
    <xf numFmtId="0" fontId="8" fillId="0" borderId="22" xfId="20" applyBorder="1" applyAlignment="1">
      <alignment horizontal="centerContinuous"/>
      <protection/>
    </xf>
    <xf numFmtId="0" fontId="8" fillId="0" borderId="13" xfId="20" applyBorder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8" fillId="0" borderId="16" xfId="20" applyBorder="1">
      <alignment/>
      <protection/>
    </xf>
    <xf numFmtId="0" fontId="8" fillId="0" borderId="17" xfId="20" applyBorder="1">
      <alignment/>
      <protection/>
    </xf>
    <xf numFmtId="0" fontId="12" fillId="0" borderId="13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8" fillId="0" borderId="23" xfId="20" applyBorder="1">
      <alignment/>
      <protection/>
    </xf>
    <xf numFmtId="0" fontId="8" fillId="0" borderId="0" xfId="20" applyAlignment="1">
      <alignment horizontal="centerContinuous" vertical="top"/>
      <protection/>
    </xf>
    <xf numFmtId="0" fontId="8" fillId="0" borderId="0" xfId="20" applyAlignment="1">
      <alignment vertical="top"/>
      <protection/>
    </xf>
    <xf numFmtId="0" fontId="8" fillId="0" borderId="0" xfId="20" applyAlignment="1">
      <alignment horizontal="centerContinuous" vertical="top" wrapText="1"/>
      <protection/>
    </xf>
    <xf numFmtId="0" fontId="8" fillId="0" borderId="0" xfId="20" applyAlignment="1">
      <alignment horizontal="left"/>
      <protection/>
    </xf>
    <xf numFmtId="0" fontId="8" fillId="0" borderId="9" xfId="20" applyBorder="1" applyAlignment="1">
      <alignment horizontal="centerContinuous" vertical="center"/>
      <protection/>
    </xf>
    <xf numFmtId="0" fontId="8" fillId="0" borderId="10" xfId="20" applyBorder="1" applyAlignment="1">
      <alignment horizontal="centerContinuous" vertical="center" wrapText="1"/>
      <protection/>
    </xf>
    <xf numFmtId="0" fontId="8" fillId="0" borderId="10" xfId="20" applyBorder="1" applyAlignment="1">
      <alignment horizontal="centerContinuous" vertical="center"/>
      <protection/>
    </xf>
    <xf numFmtId="0" fontId="8" fillId="0" borderId="10" xfId="20" applyBorder="1">
      <alignment/>
      <protection/>
    </xf>
    <xf numFmtId="0" fontId="8" fillId="0" borderId="9" xfId="20" applyBorder="1" applyAlignment="1">
      <alignment horizontal="centerContinuous" vertical="center" wrapText="1"/>
      <protection/>
    </xf>
    <xf numFmtId="0" fontId="8" fillId="0" borderId="11" xfId="20" applyBorder="1" applyAlignment="1">
      <alignment horizontal="centerContinuous" vertical="center"/>
      <protection/>
    </xf>
    <xf numFmtId="0" fontId="8" fillId="0" borderId="9" xfId="20" applyBorder="1">
      <alignment/>
      <protection/>
    </xf>
    <xf numFmtId="0" fontId="8" fillId="0" borderId="11" xfId="20" applyBorder="1">
      <alignment/>
      <protection/>
    </xf>
    <xf numFmtId="0" fontId="8" fillId="0" borderId="12" xfId="20" applyBorder="1" applyAlignment="1">
      <alignment horizontal="centerContinuous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12" xfId="20" applyBorder="1" applyAlignment="1">
      <alignment horizontal="centerContinuous" vertical="center"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8" fillId="0" borderId="18" xfId="20" applyBorder="1">
      <alignment/>
      <protection/>
    </xf>
    <xf numFmtId="0" fontId="8" fillId="0" borderId="33" xfId="20" applyBorder="1" applyAlignment="1">
      <alignment horizontal="centerContinuous" vertical="center"/>
      <protection/>
    </xf>
    <xf numFmtId="0" fontId="8" fillId="0" borderId="26" xfId="20" applyBorder="1" applyAlignment="1">
      <alignment horizontal="centerContinuous" vertical="center"/>
      <protection/>
    </xf>
    <xf numFmtId="0" fontId="8" fillId="0" borderId="25" xfId="20" applyBorder="1" applyAlignment="1">
      <alignment horizontal="centerContinuous" vertical="center"/>
      <protection/>
    </xf>
    <xf numFmtId="0" fontId="8" fillId="0" borderId="25" xfId="20" applyBorder="1">
      <alignment/>
      <protection/>
    </xf>
    <xf numFmtId="0" fontId="8" fillId="0" borderId="24" xfId="20" applyBorder="1" applyAlignment="1">
      <alignment horizontal="centerContinuous" vertical="center"/>
      <protection/>
    </xf>
    <xf numFmtId="0" fontId="14" fillId="0" borderId="19" xfId="20" applyFont="1" applyBorder="1" applyAlignment="1">
      <alignment vertical="center"/>
      <protection/>
    </xf>
    <xf numFmtId="0" fontId="14" fillId="0" borderId="20" xfId="20" applyFont="1" applyBorder="1" applyAlignment="1">
      <alignment vertical="center"/>
      <protection/>
    </xf>
    <xf numFmtId="0" fontId="8" fillId="0" borderId="20" xfId="20" applyBorder="1">
      <alignment/>
      <protection/>
    </xf>
    <xf numFmtId="0" fontId="8" fillId="0" borderId="26" xfId="20" applyBorder="1">
      <alignment/>
      <protection/>
    </xf>
    <xf numFmtId="0" fontId="8" fillId="0" borderId="20" xfId="20" applyFont="1" applyBorder="1" applyAlignment="1" quotePrefix="1">
      <alignment horizontal="centerContinuous" vertical="center"/>
      <protection/>
    </xf>
    <xf numFmtId="0" fontId="8" fillId="0" borderId="20" xfId="20" applyBorder="1" applyAlignment="1">
      <alignment horizontal="centerContinuous" vertical="center"/>
      <protection/>
    </xf>
    <xf numFmtId="0" fontId="19" fillId="0" borderId="19" xfId="20" applyFont="1" applyBorder="1" applyAlignment="1">
      <alignment vertical="center"/>
      <protection/>
    </xf>
    <xf numFmtId="0" fontId="20" fillId="0" borderId="20" xfId="20" applyFont="1" applyBorder="1" applyAlignment="1">
      <alignment vertical="center"/>
      <protection/>
    </xf>
    <xf numFmtId="0" fontId="21" fillId="0" borderId="20" xfId="20" applyFont="1" applyBorder="1">
      <alignment/>
      <protection/>
    </xf>
    <xf numFmtId="0" fontId="21" fillId="0" borderId="26" xfId="20" applyFont="1" applyBorder="1">
      <alignment/>
      <protection/>
    </xf>
    <xf numFmtId="0" fontId="22" fillId="0" borderId="20" xfId="20" applyFont="1" applyBorder="1" applyAlignment="1" quotePrefix="1">
      <alignment horizontal="centerContinuous" vertical="center"/>
      <protection/>
    </xf>
    <xf numFmtId="0" fontId="22" fillId="0" borderId="20" xfId="20" applyFont="1" applyBorder="1" applyAlignment="1">
      <alignment horizontal="centerContinuous" vertical="center"/>
      <protection/>
    </xf>
    <xf numFmtId="0" fontId="21" fillId="0" borderId="0" xfId="20" applyFont="1">
      <alignment/>
      <protection/>
    </xf>
    <xf numFmtId="0" fontId="8" fillId="0" borderId="20" xfId="20" applyBorder="1" applyAlignment="1">
      <alignment vertical="center"/>
      <protection/>
    </xf>
    <xf numFmtId="0" fontId="18" fillId="0" borderId="19" xfId="20" applyFont="1" applyBorder="1" applyAlignment="1">
      <alignment vertical="center"/>
      <protection/>
    </xf>
    <xf numFmtId="184" fontId="12" fillId="0" borderId="20" xfId="20" applyNumberFormat="1" applyFont="1" applyBorder="1" applyAlignment="1">
      <alignment vertical="center"/>
      <protection/>
    </xf>
    <xf numFmtId="184" fontId="8" fillId="0" borderId="20" xfId="20" applyNumberFormat="1" applyBorder="1" applyAlignment="1">
      <alignment vertical="center"/>
      <protection/>
    </xf>
    <xf numFmtId="0" fontId="14" fillId="0" borderId="24" xfId="20" applyFont="1" applyBorder="1" applyAlignment="1">
      <alignment vertical="center"/>
      <protection/>
    </xf>
    <xf numFmtId="184" fontId="8" fillId="0" borderId="20" xfId="20" applyNumberFormat="1" applyFont="1" applyBorder="1" applyAlignment="1">
      <alignment vertical="center"/>
      <protection/>
    </xf>
    <xf numFmtId="0" fontId="8" fillId="0" borderId="19" xfId="20" applyBorder="1">
      <alignment/>
      <protection/>
    </xf>
    <xf numFmtId="0" fontId="8" fillId="0" borderId="0" xfId="20" applyFont="1">
      <alignment/>
      <protection/>
    </xf>
    <xf numFmtId="0" fontId="14" fillId="0" borderId="20" xfId="20" applyFont="1" applyBorder="1">
      <alignment/>
      <protection/>
    </xf>
    <xf numFmtId="0" fontId="12" fillId="0" borderId="20" xfId="20" applyFont="1" applyBorder="1">
      <alignment/>
      <protection/>
    </xf>
    <xf numFmtId="184" fontId="12" fillId="0" borderId="19" xfId="20" applyNumberFormat="1" applyFont="1" applyBorder="1" applyAlignment="1">
      <alignment vertical="center"/>
      <protection/>
    </xf>
    <xf numFmtId="0" fontId="12" fillId="0" borderId="20" xfId="20" applyFont="1" applyBorder="1" applyAlignment="1">
      <alignment vertical="center"/>
      <protection/>
    </xf>
    <xf numFmtId="0" fontId="18" fillId="0" borderId="20" xfId="20" applyFont="1" applyBorder="1">
      <alignment/>
      <protection/>
    </xf>
    <xf numFmtId="0" fontId="22" fillId="0" borderId="26" xfId="20" applyFont="1" applyBorder="1" applyAlignment="1" quotePrefix="1">
      <alignment horizontal="centerContinuous" vertical="center"/>
      <protection/>
    </xf>
    <xf numFmtId="0" fontId="8" fillId="0" borderId="19" xfId="20" applyFont="1" applyBorder="1" applyAlignment="1">
      <alignment vertical="center"/>
      <protection/>
    </xf>
    <xf numFmtId="0" fontId="22" fillId="0" borderId="26" xfId="20" applyFont="1" applyBorder="1" applyAlignment="1">
      <alignment horizontal="centerContinuous" vertical="center"/>
      <protection/>
    </xf>
    <xf numFmtId="0" fontId="8" fillId="0" borderId="12" xfId="20" applyFont="1" applyBorder="1" applyAlignment="1">
      <alignment vertical="center"/>
      <protection/>
    </xf>
    <xf numFmtId="0" fontId="25" fillId="0" borderId="0" xfId="20" applyFont="1" applyBorder="1">
      <alignment/>
      <protection/>
    </xf>
    <xf numFmtId="0" fontId="26" fillId="0" borderId="0" xfId="20" applyFont="1" applyBorder="1" applyAlignment="1">
      <alignment vertical="center"/>
      <protection/>
    </xf>
    <xf numFmtId="184" fontId="12" fillId="0" borderId="0" xfId="20" applyNumberFormat="1" applyFont="1" applyBorder="1" applyAlignment="1">
      <alignment vertical="center"/>
      <protection/>
    </xf>
    <xf numFmtId="0" fontId="25" fillId="0" borderId="20" xfId="20" applyFont="1" applyBorder="1">
      <alignment/>
      <protection/>
    </xf>
    <xf numFmtId="0" fontId="26" fillId="0" borderId="20" xfId="20" applyFont="1" applyBorder="1" applyAlignment="1">
      <alignment vertical="center"/>
      <protection/>
    </xf>
    <xf numFmtId="0" fontId="8" fillId="0" borderId="21" xfId="20" applyBorder="1">
      <alignment/>
      <protection/>
    </xf>
    <xf numFmtId="0" fontId="14" fillId="0" borderId="20" xfId="20" applyFont="1" applyBorder="1" applyAlignment="1">
      <alignment horizontal="centerContinuous" vertical="center" wrapText="1"/>
      <protection/>
    </xf>
    <xf numFmtId="0" fontId="8" fillId="0" borderId="24" xfId="20" applyBorder="1">
      <alignment/>
      <protection/>
    </xf>
    <xf numFmtId="184" fontId="14" fillId="0" borderId="29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horizontal="centerContinuous" vertical="center" wrapText="1"/>
      <protection/>
    </xf>
    <xf numFmtId="184" fontId="12" fillId="0" borderId="24" xfId="20" applyNumberFormat="1" applyFont="1" applyBorder="1" applyAlignment="1">
      <alignment horizontal="centerContinuous" vertical="center" wrapText="1"/>
      <protection/>
    </xf>
    <xf numFmtId="0" fontId="12" fillId="0" borderId="20" xfId="20" applyFont="1" applyBorder="1" applyAlignment="1">
      <alignment horizontal="centerContinuous" vertical="center" wrapText="1"/>
      <protection/>
    </xf>
    <xf numFmtId="184" fontId="12" fillId="0" borderId="20" xfId="20" applyNumberFormat="1" applyFont="1" applyBorder="1" applyAlignment="1">
      <alignment horizontal="centerContinuous" vertical="center" wrapText="1"/>
      <protection/>
    </xf>
    <xf numFmtId="0" fontId="8" fillId="0" borderId="20" xfId="20" applyBorder="1" applyAlignment="1">
      <alignment horizontal="centerContinuous" vertical="center" wrapText="1"/>
      <protection/>
    </xf>
    <xf numFmtId="0" fontId="14" fillId="0" borderId="20" xfId="20" applyFont="1" applyBorder="1" applyAlignment="1">
      <alignment horizontal="centerContinuous" vertical="center"/>
      <protection/>
    </xf>
    <xf numFmtId="184" fontId="18" fillId="0" borderId="29" xfId="20" applyNumberFormat="1" applyFont="1" applyBorder="1" applyAlignment="1">
      <alignment vertical="center"/>
      <protection/>
    </xf>
    <xf numFmtId="184" fontId="18" fillId="0" borderId="19" xfId="20" applyNumberFormat="1" applyFont="1" applyBorder="1" applyAlignment="1">
      <alignment vertical="center"/>
      <protection/>
    </xf>
    <xf numFmtId="0" fontId="12" fillId="0" borderId="25" xfId="20" applyFont="1" applyBorder="1" applyAlignment="1">
      <alignment vertical="center"/>
      <protection/>
    </xf>
    <xf numFmtId="184" fontId="8" fillId="0" borderId="0" xfId="20" applyNumberFormat="1">
      <alignment/>
      <protection/>
    </xf>
    <xf numFmtId="0" fontId="8" fillId="0" borderId="10" xfId="20" applyFont="1" applyBorder="1" applyAlignment="1" quotePrefix="1">
      <alignment horizontal="centerContinuous" vertical="center"/>
      <protection/>
    </xf>
    <xf numFmtId="184" fontId="18" fillId="0" borderId="0" xfId="20" applyNumberFormat="1" applyFont="1" applyBorder="1" applyAlignment="1">
      <alignment vertical="center"/>
      <protection/>
    </xf>
    <xf numFmtId="0" fontId="8" fillId="0" borderId="0" xfId="20" applyFont="1" applyBorder="1" applyAlignment="1" quotePrefix="1">
      <alignment horizontal="centerContinuous" vertical="center"/>
      <protection/>
    </xf>
    <xf numFmtId="0" fontId="27" fillId="0" borderId="0" xfId="21" applyFont="1">
      <alignment/>
      <protection/>
    </xf>
    <xf numFmtId="0" fontId="28" fillId="0" borderId="0" xfId="21" applyFont="1">
      <alignment/>
      <protection/>
    </xf>
    <xf numFmtId="0" fontId="28" fillId="0" borderId="0" xfId="21" applyFont="1">
      <alignment/>
      <protection/>
    </xf>
    <xf numFmtId="0" fontId="28" fillId="0" borderId="0" xfId="21" applyFont="1" applyAlignment="1">
      <alignment horizontal="center"/>
      <protection/>
    </xf>
    <xf numFmtId="0" fontId="27" fillId="0" borderId="0" xfId="21" applyFont="1" applyAlignment="1">
      <alignment horizontal="center"/>
      <protection/>
    </xf>
    <xf numFmtId="0" fontId="29" fillId="0" borderId="0" xfId="21" applyFont="1">
      <alignment/>
      <protection/>
    </xf>
    <xf numFmtId="1" fontId="29" fillId="0" borderId="0" xfId="21" applyNumberFormat="1" applyFont="1" applyBorder="1" applyAlignment="1">
      <alignment horizontal="centerContinuous" vertical="center"/>
      <protection/>
    </xf>
    <xf numFmtId="0" fontId="30" fillId="0" borderId="0" xfId="21" applyFont="1" applyAlignment="1">
      <alignment horizontal="centerContinuous" vertical="center"/>
      <protection/>
    </xf>
    <xf numFmtId="0" fontId="31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28" fillId="0" borderId="0" xfId="21" applyFont="1" applyAlignment="1">
      <alignment horizontal="centerContinuous" vertical="center"/>
      <protection/>
    </xf>
    <xf numFmtId="0" fontId="29" fillId="0" borderId="0" xfId="21" applyFont="1" applyAlignment="1">
      <alignment horizontal="centerContinuous" vertical="center"/>
      <protection/>
    </xf>
    <xf numFmtId="0" fontId="8" fillId="0" borderId="0" xfId="21">
      <alignment/>
      <protection/>
    </xf>
    <xf numFmtId="0" fontId="29" fillId="0" borderId="0" xfId="21" applyFont="1" applyAlignment="1">
      <alignment horizontal="centerContinuous"/>
      <protection/>
    </xf>
    <xf numFmtId="0" fontId="29" fillId="0" borderId="0" xfId="21" applyFont="1" applyAlignment="1">
      <alignment horizontal="center" vertical="center"/>
      <protection/>
    </xf>
    <xf numFmtId="0" fontId="29" fillId="0" borderId="22" xfId="21" applyFont="1" applyBorder="1" applyAlignment="1">
      <alignment horizontal="centerContinuous"/>
      <protection/>
    </xf>
    <xf numFmtId="0" fontId="29" fillId="0" borderId="13" xfId="21" applyFont="1" applyBorder="1" applyAlignment="1">
      <alignment horizontal="center" vertical="center"/>
      <protection/>
    </xf>
    <xf numFmtId="0" fontId="29" fillId="0" borderId="14" xfId="21" applyFont="1" applyBorder="1" applyAlignment="1">
      <alignment horizontal="center" vertical="center"/>
      <protection/>
    </xf>
    <xf numFmtId="0" fontId="29" fillId="0" borderId="15" xfId="21" applyFont="1" applyBorder="1" applyAlignment="1">
      <alignment horizontal="center" vertical="center"/>
      <protection/>
    </xf>
    <xf numFmtId="0" fontId="29" fillId="0" borderId="34" xfId="21" applyFont="1" applyBorder="1">
      <alignment/>
      <protection/>
    </xf>
    <xf numFmtId="0" fontId="29" fillId="0" borderId="16" xfId="21" applyFont="1" applyBorder="1">
      <alignment/>
      <protection/>
    </xf>
    <xf numFmtId="0" fontId="29" fillId="0" borderId="14" xfId="21" applyFont="1" applyBorder="1">
      <alignment/>
      <protection/>
    </xf>
    <xf numFmtId="0" fontId="29" fillId="0" borderId="15" xfId="21" applyFont="1" applyBorder="1">
      <alignment/>
      <protection/>
    </xf>
    <xf numFmtId="0" fontId="29" fillId="0" borderId="13" xfId="21" applyFont="1" applyBorder="1" applyAlignment="1">
      <alignment horizontal="centerContinuous" vertical="center"/>
      <protection/>
    </xf>
    <xf numFmtId="0" fontId="29" fillId="0" borderId="15" xfId="21" applyFont="1" applyBorder="1" applyAlignment="1">
      <alignment horizontal="centerContinuous" vertical="center"/>
      <protection/>
    </xf>
    <xf numFmtId="0" fontId="32" fillId="0" borderId="13" xfId="21" applyFont="1" applyBorder="1" applyAlignment="1">
      <alignment horizontal="center" vertical="center"/>
      <protection/>
    </xf>
    <xf numFmtId="0" fontId="32" fillId="0" borderId="14" xfId="21" applyFont="1" applyBorder="1" applyAlignment="1">
      <alignment horizontal="center" vertical="center"/>
      <protection/>
    </xf>
    <xf numFmtId="0" fontId="32" fillId="0" borderId="15" xfId="21" applyFont="1" applyBorder="1" applyAlignment="1">
      <alignment horizontal="center" vertical="center"/>
      <protection/>
    </xf>
    <xf numFmtId="0" fontId="29" fillId="0" borderId="23" xfId="21" applyFont="1" applyBorder="1">
      <alignment/>
      <protection/>
    </xf>
    <xf numFmtId="0" fontId="29" fillId="0" borderId="0" xfId="21" applyFont="1" applyAlignment="1">
      <alignment horizontal="centerContinuous" vertical="top"/>
      <protection/>
    </xf>
    <xf numFmtId="0" fontId="29" fillId="0" borderId="0" xfId="21" applyFont="1" applyAlignment="1">
      <alignment vertical="top"/>
      <protection/>
    </xf>
    <xf numFmtId="0" fontId="8" fillId="0" borderId="0" xfId="21" applyAlignment="1">
      <alignment horizontal="centerContinuous" vertical="top"/>
      <protection/>
    </xf>
    <xf numFmtId="0" fontId="29" fillId="0" borderId="0" xfId="21" applyFont="1" applyAlignment="1">
      <alignment horizontal="centerContinuous" vertical="top" wrapText="1"/>
      <protection/>
    </xf>
    <xf numFmtId="0" fontId="29" fillId="0" borderId="0" xfId="21" applyFont="1" applyAlignment="1">
      <alignment vertical="top" wrapText="1"/>
      <protection/>
    </xf>
    <xf numFmtId="0" fontId="29" fillId="0" borderId="0" xfId="21" applyFont="1" applyAlignment="1">
      <alignment horizontal="left"/>
      <protection/>
    </xf>
    <xf numFmtId="0" fontId="29" fillId="0" borderId="9" xfId="21" applyFont="1" applyBorder="1" applyAlignment="1">
      <alignment horizontal="centerContinuous" vertical="center"/>
      <protection/>
    </xf>
    <xf numFmtId="0" fontId="29" fillId="0" borderId="11" xfId="21" applyFont="1" applyBorder="1" applyAlignment="1">
      <alignment horizontal="centerContinuous" vertical="center" wrapText="1"/>
      <protection/>
    </xf>
    <xf numFmtId="0" fontId="8" fillId="0" borderId="10" xfId="21" applyBorder="1" applyAlignment="1">
      <alignment horizontal="centerContinuous" vertical="center"/>
      <protection/>
    </xf>
    <xf numFmtId="0" fontId="29" fillId="0" borderId="10" xfId="21" applyFont="1" applyBorder="1" applyAlignment="1">
      <alignment horizontal="centerContinuous" vertical="center"/>
      <protection/>
    </xf>
    <xf numFmtId="0" fontId="29" fillId="0" borderId="11" xfId="21" applyFont="1" applyBorder="1" applyAlignment="1">
      <alignment horizontal="centerContinuous" vertical="center"/>
      <protection/>
    </xf>
    <xf numFmtId="0" fontId="29" fillId="0" borderId="10" xfId="21" applyFont="1" applyBorder="1" applyAlignment="1">
      <alignment horizontal="centerContinuous" vertical="center" wrapText="1"/>
      <protection/>
    </xf>
    <xf numFmtId="0" fontId="29" fillId="0" borderId="12" xfId="21" applyFont="1" applyBorder="1" applyAlignment="1">
      <alignment horizontal="centerContinuous"/>
      <protection/>
    </xf>
    <xf numFmtId="0" fontId="29" fillId="0" borderId="0" xfId="21" applyFont="1" applyBorder="1" applyAlignment="1">
      <alignment horizontal="centerContinuous"/>
      <protection/>
    </xf>
    <xf numFmtId="0" fontId="29" fillId="0" borderId="18" xfId="21" applyFont="1" applyBorder="1" applyAlignment="1">
      <alignment horizontal="centerContinuous"/>
      <protection/>
    </xf>
    <xf numFmtId="0" fontId="29" fillId="0" borderId="12" xfId="21" applyFont="1" applyBorder="1">
      <alignment/>
      <protection/>
    </xf>
    <xf numFmtId="0" fontId="29" fillId="0" borderId="0" xfId="21" applyFont="1" applyBorder="1">
      <alignment/>
      <protection/>
    </xf>
    <xf numFmtId="0" fontId="29" fillId="0" borderId="18" xfId="21" applyFont="1" applyBorder="1">
      <alignment/>
      <protection/>
    </xf>
    <xf numFmtId="0" fontId="29" fillId="0" borderId="33" xfId="21" applyFont="1" applyBorder="1" applyAlignment="1">
      <alignment horizontal="centerContinuous" vertical="center"/>
      <protection/>
    </xf>
    <xf numFmtId="0" fontId="29" fillId="0" borderId="26" xfId="21" applyFont="1" applyBorder="1" applyAlignment="1">
      <alignment horizontal="centerContinuous" vertical="center"/>
      <protection/>
    </xf>
    <xf numFmtId="0" fontId="29" fillId="0" borderId="25" xfId="21" applyFont="1" applyBorder="1" applyAlignment="1">
      <alignment horizontal="centerContinuous" vertical="center"/>
      <protection/>
    </xf>
    <xf numFmtId="0" fontId="29" fillId="0" borderId="24" xfId="21" applyFont="1" applyBorder="1" applyAlignment="1">
      <alignment horizontal="centerContinuous" vertical="center"/>
      <protection/>
    </xf>
    <xf numFmtId="0" fontId="14" fillId="0" borderId="19" xfId="21" applyFont="1" applyBorder="1" applyAlignment="1">
      <alignment vertical="center"/>
      <protection/>
    </xf>
    <xf numFmtId="184" fontId="8" fillId="0" borderId="20" xfId="21" applyNumberFormat="1" applyBorder="1" applyAlignment="1">
      <alignment vertical="center"/>
      <protection/>
    </xf>
    <xf numFmtId="0" fontId="8" fillId="0" borderId="20" xfId="21" applyBorder="1">
      <alignment/>
      <protection/>
    </xf>
    <xf numFmtId="0" fontId="14" fillId="0" borderId="20" xfId="21" applyFont="1" applyBorder="1" applyAlignment="1">
      <alignment vertical="center"/>
      <protection/>
    </xf>
    <xf numFmtId="0" fontId="14" fillId="0" borderId="21" xfId="21" applyFont="1" applyBorder="1" applyAlignment="1">
      <alignment vertical="center"/>
      <protection/>
    </xf>
    <xf numFmtId="0" fontId="14" fillId="0" borderId="20" xfId="21" applyFont="1" applyBorder="1" applyAlignment="1" quotePrefix="1">
      <alignment horizontal="centerContinuous" vertical="center"/>
      <protection/>
    </xf>
    <xf numFmtId="0" fontId="14" fillId="0" borderId="21" xfId="21" applyFont="1" applyBorder="1" applyAlignment="1">
      <alignment horizontal="centerContinuous" vertical="center"/>
      <protection/>
    </xf>
    <xf numFmtId="184" fontId="12" fillId="0" borderId="20" xfId="21" applyNumberFormat="1" applyFont="1" applyBorder="1" applyAlignment="1">
      <alignment vertical="center"/>
      <protection/>
    </xf>
    <xf numFmtId="184" fontId="8" fillId="0" borderId="20" xfId="21" applyNumberFormat="1" applyFont="1" applyBorder="1" applyAlignment="1">
      <alignment vertical="center"/>
      <protection/>
    </xf>
    <xf numFmtId="0" fontId="18" fillId="0" borderId="20" xfId="21" applyFont="1" applyBorder="1" applyAlignment="1">
      <alignment vertical="center"/>
      <protection/>
    </xf>
    <xf numFmtId="0" fontId="18" fillId="0" borderId="21" xfId="21" applyFont="1" applyBorder="1" applyAlignment="1">
      <alignment vertical="center"/>
      <protection/>
    </xf>
    <xf numFmtId="0" fontId="14" fillId="0" borderId="20" xfId="21" applyFont="1" applyBorder="1">
      <alignment/>
      <protection/>
    </xf>
    <xf numFmtId="0" fontId="14" fillId="0" borderId="21" xfId="21" applyFont="1" applyBorder="1">
      <alignment/>
      <protection/>
    </xf>
    <xf numFmtId="0" fontId="18" fillId="0" borderId="19" xfId="21" applyFont="1" applyBorder="1" applyAlignment="1">
      <alignment vertical="center"/>
      <protection/>
    </xf>
    <xf numFmtId="0" fontId="14" fillId="0" borderId="21" xfId="21" applyFont="1" applyBorder="1" applyAlignment="1" quotePrefix="1">
      <alignment horizontal="centerContinuous" vertical="center"/>
      <protection/>
    </xf>
    <xf numFmtId="184" fontId="8" fillId="0" borderId="19" xfId="21" applyNumberFormat="1" applyBorder="1" applyAlignment="1">
      <alignment vertical="center"/>
      <protection/>
    </xf>
    <xf numFmtId="184" fontId="14" fillId="0" borderId="29" xfId="21" applyNumberFormat="1" applyFont="1" applyBorder="1" applyAlignment="1">
      <alignment vertical="center"/>
      <protection/>
    </xf>
    <xf numFmtId="184" fontId="29" fillId="0" borderId="0" xfId="21" applyNumberFormat="1" applyFont="1">
      <alignment/>
      <protection/>
    </xf>
    <xf numFmtId="0" fontId="8" fillId="0" borderId="0" xfId="22">
      <alignment/>
      <protection/>
    </xf>
    <xf numFmtId="0" fontId="8" fillId="0" borderId="13" xfId="22" applyBorder="1" applyAlignment="1">
      <alignment horizontal="centerContinuous" vertical="center"/>
      <protection/>
    </xf>
    <xf numFmtId="0" fontId="8" fillId="0" borderId="15" xfId="22" applyBorder="1" applyAlignment="1">
      <alignment horizontal="centerContinuous" vertical="center"/>
      <protection/>
    </xf>
    <xf numFmtId="0" fontId="8" fillId="0" borderId="0" xfId="22" applyAlignment="1">
      <alignment horizontal="centerContinuous"/>
      <protection/>
    </xf>
    <xf numFmtId="0" fontId="8" fillId="0" borderId="0" xfId="22" applyBorder="1" applyAlignment="1">
      <alignment horizontal="centerContinuous"/>
      <protection/>
    </xf>
    <xf numFmtId="0" fontId="11" fillId="0" borderId="0" xfId="22" applyFont="1" applyAlignment="1">
      <alignment horizontal="centerContinuous" vertical="center"/>
      <protection/>
    </xf>
    <xf numFmtId="0" fontId="8" fillId="0" borderId="0" xfId="22" applyAlignment="1">
      <alignment horizontal="centerContinuous" vertical="center"/>
      <protection/>
    </xf>
    <xf numFmtId="0" fontId="8" fillId="0" borderId="0" xfId="22" applyAlignment="1">
      <alignment horizontal="center" vertical="center"/>
      <protection/>
    </xf>
    <xf numFmtId="0" fontId="8" fillId="0" borderId="22" xfId="22" applyBorder="1" applyAlignment="1">
      <alignment horizontal="centerContinuous"/>
      <protection/>
    </xf>
    <xf numFmtId="0" fontId="8" fillId="0" borderId="13" xfId="22" applyBorder="1" applyAlignment="1">
      <alignment horizontal="center" vertical="center"/>
      <protection/>
    </xf>
    <xf numFmtId="0" fontId="8" fillId="0" borderId="14" xfId="22" applyBorder="1" applyAlignment="1">
      <alignment horizontal="center" vertical="center"/>
      <protection/>
    </xf>
    <xf numFmtId="0" fontId="8" fillId="0" borderId="15" xfId="22" applyBorder="1" applyAlignment="1">
      <alignment horizontal="center" vertical="center"/>
      <protection/>
    </xf>
    <xf numFmtId="0" fontId="8" fillId="0" borderId="0" xfId="22" applyBorder="1">
      <alignment/>
      <protection/>
    </xf>
    <xf numFmtId="0" fontId="8" fillId="0" borderId="34" xfId="22" applyBorder="1">
      <alignment/>
      <protection/>
    </xf>
    <xf numFmtId="0" fontId="8" fillId="0" borderId="16" xfId="22" applyBorder="1">
      <alignment/>
      <protection/>
    </xf>
    <xf numFmtId="0" fontId="8" fillId="0" borderId="14" xfId="22" applyBorder="1">
      <alignment/>
      <protection/>
    </xf>
    <xf numFmtId="0" fontId="8" fillId="0" borderId="15" xfId="22" applyBorder="1">
      <alignment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4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8" fillId="0" borderId="23" xfId="22" applyBorder="1" applyAlignment="1">
      <alignment horizontal="center" vertical="center"/>
      <protection/>
    </xf>
    <xf numFmtId="0" fontId="8" fillId="0" borderId="0" xfId="22" applyAlignment="1">
      <alignment horizontal="centerContinuous" vertical="top"/>
      <protection/>
    </xf>
    <xf numFmtId="0" fontId="8" fillId="0" borderId="0" xfId="22" applyAlignment="1">
      <alignment vertical="top"/>
      <protection/>
    </xf>
    <xf numFmtId="0" fontId="8" fillId="0" borderId="0" xfId="22" applyAlignment="1">
      <alignment horizontal="centerContinuous" vertical="top" wrapText="1"/>
      <protection/>
    </xf>
    <xf numFmtId="0" fontId="8" fillId="0" borderId="0" xfId="22" applyAlignment="1">
      <alignment horizontal="left"/>
      <protection/>
    </xf>
    <xf numFmtId="0" fontId="8" fillId="0" borderId="9" xfId="22" applyBorder="1" applyAlignment="1">
      <alignment horizontal="centerContinuous" vertical="center"/>
      <protection/>
    </xf>
    <xf numFmtId="0" fontId="8" fillId="0" borderId="10" xfId="22" applyBorder="1" applyAlignment="1">
      <alignment horizontal="centerContinuous" vertical="center" wrapText="1"/>
      <protection/>
    </xf>
    <xf numFmtId="0" fontId="8" fillId="0" borderId="10" xfId="22" applyBorder="1" applyAlignment="1">
      <alignment horizontal="centerContinuous" vertical="center"/>
      <protection/>
    </xf>
    <xf numFmtId="0" fontId="8" fillId="0" borderId="11" xfId="22" applyBorder="1" applyAlignment="1">
      <alignment horizontal="centerContinuous" vertical="center"/>
      <protection/>
    </xf>
    <xf numFmtId="0" fontId="8" fillId="0" borderId="12" xfId="22" applyBorder="1" applyAlignment="1">
      <alignment horizontal="centerContinuous"/>
      <protection/>
    </xf>
    <xf numFmtId="0" fontId="8" fillId="0" borderId="18" xfId="22" applyBorder="1" applyAlignment="1">
      <alignment horizontal="centerContinuous"/>
      <protection/>
    </xf>
    <xf numFmtId="0" fontId="8" fillId="0" borderId="12" xfId="22" applyBorder="1">
      <alignment/>
      <protection/>
    </xf>
    <xf numFmtId="0" fontId="8" fillId="0" borderId="18" xfId="22" applyBorder="1">
      <alignment/>
      <protection/>
    </xf>
    <xf numFmtId="0" fontId="8" fillId="0" borderId="33" xfId="22" applyBorder="1" applyAlignment="1">
      <alignment horizontal="centerContinuous" vertical="center"/>
      <protection/>
    </xf>
    <xf numFmtId="0" fontId="8" fillId="0" borderId="26" xfId="22" applyBorder="1" applyAlignment="1">
      <alignment horizontal="centerContinuous" vertical="center"/>
      <protection/>
    </xf>
    <xf numFmtId="0" fontId="8" fillId="0" borderId="25" xfId="22" applyBorder="1" applyAlignment="1">
      <alignment horizontal="centerContinuous" vertical="center"/>
      <protection/>
    </xf>
    <xf numFmtId="0" fontId="8" fillId="0" borderId="24" xfId="22" applyBorder="1" applyAlignment="1">
      <alignment horizontal="centerContinuous" vertical="center"/>
      <protection/>
    </xf>
    <xf numFmtId="0" fontId="14" fillId="0" borderId="19" xfId="22" applyFont="1" applyBorder="1" applyAlignment="1">
      <alignment vertical="center"/>
      <protection/>
    </xf>
    <xf numFmtId="184" fontId="14" fillId="0" borderId="20" xfId="22" applyNumberFormat="1" applyFont="1" applyBorder="1" applyAlignment="1">
      <alignment vertical="center"/>
      <protection/>
    </xf>
    <xf numFmtId="184" fontId="8" fillId="0" borderId="20" xfId="22" applyNumberFormat="1" applyBorder="1" applyAlignment="1">
      <alignment vertical="center"/>
      <protection/>
    </xf>
    <xf numFmtId="0" fontId="8" fillId="0" borderId="20" xfId="22" applyBorder="1">
      <alignment/>
      <protection/>
    </xf>
    <xf numFmtId="0" fontId="33" fillId="0" borderId="20" xfId="22" applyFont="1" applyBorder="1" applyAlignment="1">
      <alignment vertical="center"/>
      <protection/>
    </xf>
    <xf numFmtId="0" fontId="33" fillId="0" borderId="21" xfId="22" applyFont="1" applyBorder="1" applyAlignment="1">
      <alignment vertical="center"/>
      <protection/>
    </xf>
    <xf numFmtId="0" fontId="8" fillId="0" borderId="20" xfId="22" applyFont="1" applyBorder="1" applyAlignment="1" quotePrefix="1">
      <alignment horizontal="centerContinuous" vertical="center"/>
      <protection/>
    </xf>
    <xf numFmtId="0" fontId="8" fillId="0" borderId="21" xfId="22" applyBorder="1" applyAlignment="1">
      <alignment horizontal="centerContinuous" vertical="center"/>
      <protection/>
    </xf>
    <xf numFmtId="0" fontId="8" fillId="0" borderId="20" xfId="22" applyBorder="1" applyAlignment="1" quotePrefix="1">
      <alignment horizontal="centerContinuous" vertical="center"/>
      <protection/>
    </xf>
    <xf numFmtId="184" fontId="8" fillId="0" borderId="20" xfId="22" applyNumberFormat="1" applyBorder="1" applyAlignment="1">
      <alignment horizontal="centerContinuous" vertical="center" wrapText="1"/>
      <protection/>
    </xf>
    <xf numFmtId="0" fontId="18" fillId="0" borderId="19" xfId="22" applyFont="1" applyBorder="1" applyAlignment="1">
      <alignment vertical="center"/>
      <protection/>
    </xf>
    <xf numFmtId="0" fontId="14" fillId="0" borderId="20" xfId="22" applyFont="1" applyBorder="1" applyAlignment="1">
      <alignment vertical="center"/>
      <protection/>
    </xf>
    <xf numFmtId="0" fontId="14" fillId="0" borderId="21" xfId="22" applyFont="1" applyBorder="1" applyAlignment="1">
      <alignment vertical="center"/>
      <protection/>
    </xf>
    <xf numFmtId="184" fontId="8" fillId="0" borderId="25" xfId="22" applyNumberFormat="1" applyBorder="1" applyAlignment="1">
      <alignment vertical="center"/>
      <protection/>
    </xf>
    <xf numFmtId="184" fontId="18" fillId="0" borderId="20" xfId="22" applyNumberFormat="1" applyFont="1" applyBorder="1" applyAlignment="1">
      <alignment vertical="center"/>
      <protection/>
    </xf>
    <xf numFmtId="184" fontId="12" fillId="0" borderId="20" xfId="22" applyNumberFormat="1" applyFont="1" applyBorder="1" applyAlignment="1">
      <alignment horizontal="centerContinuous" vertical="center" wrapText="1"/>
      <protection/>
    </xf>
    <xf numFmtId="0" fontId="18" fillId="0" borderId="20" xfId="22" applyFont="1" applyBorder="1" applyAlignment="1">
      <alignment horizontal="centerContinuous" vertical="center" wrapText="1"/>
      <protection/>
    </xf>
    <xf numFmtId="0" fontId="14" fillId="0" borderId="20" xfId="22" applyFont="1" applyBorder="1" applyAlignment="1">
      <alignment horizontal="centerContinuous" vertical="center" wrapText="1"/>
      <protection/>
    </xf>
    <xf numFmtId="0" fontId="14" fillId="0" borderId="21" xfId="22" applyFont="1" applyBorder="1" applyAlignment="1">
      <alignment horizontal="centerContinuous" vertical="center" wrapText="1"/>
      <protection/>
    </xf>
    <xf numFmtId="0" fontId="33" fillId="0" borderId="20" xfId="22" applyFont="1" applyBorder="1" applyAlignment="1">
      <alignment horizontal="centerContinuous" vertical="center" wrapText="1"/>
      <protection/>
    </xf>
    <xf numFmtId="0" fontId="33" fillId="0" borderId="21" xfId="22" applyFont="1" applyBorder="1" applyAlignment="1">
      <alignment horizontal="centerContinuous" vertical="center" wrapText="1"/>
      <protection/>
    </xf>
    <xf numFmtId="0" fontId="8" fillId="0" borderId="19" xfId="22" applyFont="1" applyBorder="1" applyAlignment="1">
      <alignment vertical="center"/>
      <protection/>
    </xf>
    <xf numFmtId="184" fontId="12" fillId="0" borderId="20" xfId="22" applyNumberFormat="1" applyFont="1" applyBorder="1" applyAlignment="1">
      <alignment vertical="center"/>
      <protection/>
    </xf>
    <xf numFmtId="0" fontId="12" fillId="0" borderId="19" xfId="22" applyFont="1" applyBorder="1" applyAlignment="1">
      <alignment vertical="center"/>
      <protection/>
    </xf>
    <xf numFmtId="184" fontId="8" fillId="0" borderId="0" xfId="22" applyNumberFormat="1">
      <alignment/>
      <protection/>
    </xf>
    <xf numFmtId="0" fontId="8" fillId="0" borderId="0" xfId="22" applyFont="1" applyBorder="1" applyAlignment="1" quotePrefix="1">
      <alignment horizontal="centerContinuous" vertical="center"/>
      <protection/>
    </xf>
    <xf numFmtId="0" fontId="31" fillId="0" borderId="0" xfId="23" applyFont="1" applyBorder="1">
      <alignment/>
      <protection/>
    </xf>
    <xf numFmtId="0" fontId="31" fillId="0" borderId="0" xfId="23" applyFont="1">
      <alignment/>
      <protection/>
    </xf>
    <xf numFmtId="0" fontId="30" fillId="0" borderId="0" xfId="23" applyFont="1">
      <alignment/>
      <protection/>
    </xf>
    <xf numFmtId="0" fontId="30" fillId="0" borderId="0" xfId="23" applyFont="1" applyAlignment="1">
      <alignment horizont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1" fontId="8" fillId="0" borderId="13" xfId="23" applyNumberFormat="1" applyFont="1" applyBorder="1" applyAlignment="1">
      <alignment horizontal="centerContinuous" vertical="center"/>
      <protection/>
    </xf>
    <xf numFmtId="1" fontId="8" fillId="0" borderId="15" xfId="23" applyNumberFormat="1" applyFont="1" applyBorder="1" applyAlignment="1">
      <alignment horizontal="centerContinuous" vertical="center"/>
      <protection/>
    </xf>
    <xf numFmtId="0" fontId="31" fillId="0" borderId="0" xfId="23" applyFont="1" applyAlignment="1">
      <alignment horizontal="center" vertical="center"/>
      <protection/>
    </xf>
    <xf numFmtId="0" fontId="30" fillId="0" borderId="0" xfId="23" applyFont="1" applyAlignment="1">
      <alignment horizontal="center" vertical="center"/>
      <protection/>
    </xf>
    <xf numFmtId="0" fontId="8" fillId="0" borderId="0" xfId="23" applyFont="1" applyAlignment="1">
      <alignment horizontal="centerContinuous"/>
      <protection/>
    </xf>
    <xf numFmtId="0" fontId="8" fillId="0" borderId="0" xfId="23" applyFont="1" applyBorder="1" applyAlignment="1">
      <alignment horizontal="centerContinuous"/>
      <protection/>
    </xf>
    <xf numFmtId="0" fontId="30" fillId="0" borderId="0" xfId="23" applyFont="1" applyAlignment="1">
      <alignment horizontal="centerContinuous" vertical="center"/>
      <protection/>
    </xf>
    <xf numFmtId="0" fontId="31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Continuous" vertical="center"/>
      <protection/>
    </xf>
    <xf numFmtId="0" fontId="12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22" xfId="23" applyFont="1" applyBorder="1" applyAlignment="1">
      <alignment horizontal="centerContinuous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14" xfId="23" applyFont="1" applyBorder="1" applyAlignment="1">
      <alignment horizontal="center" vertical="center"/>
      <protection/>
    </xf>
    <xf numFmtId="0" fontId="8" fillId="0" borderId="15" xfId="23" applyFont="1" applyBorder="1" applyAlignment="1">
      <alignment horizontal="center" vertical="center"/>
      <protection/>
    </xf>
    <xf numFmtId="0" fontId="8" fillId="0" borderId="12" xfId="23" applyFont="1" applyBorder="1">
      <alignment/>
      <protection/>
    </xf>
    <xf numFmtId="0" fontId="8" fillId="0" borderId="13" xfId="23" applyFont="1" applyBorder="1">
      <alignment/>
      <protection/>
    </xf>
    <xf numFmtId="0" fontId="8" fillId="0" borderId="14" xfId="23" applyFont="1" applyBorder="1">
      <alignment/>
      <protection/>
    </xf>
    <xf numFmtId="0" fontId="8" fillId="0" borderId="15" xfId="23" applyFont="1" applyBorder="1">
      <alignment/>
      <protection/>
    </xf>
    <xf numFmtId="0" fontId="8" fillId="0" borderId="13" xfId="23" applyFont="1" applyBorder="1" applyAlignment="1">
      <alignment horizontal="centerContinuous" vertical="center"/>
      <protection/>
    </xf>
    <xf numFmtId="0" fontId="8" fillId="0" borderId="15" xfId="23" applyFont="1" applyBorder="1" applyAlignment="1">
      <alignment horizontal="centerContinuous" vertical="center"/>
      <protection/>
    </xf>
    <xf numFmtId="0" fontId="12" fillId="0" borderId="13" xfId="23" applyFont="1" applyBorder="1" applyAlignment="1">
      <alignment horizontal="center" vertical="center"/>
      <protection/>
    </xf>
    <xf numFmtId="0" fontId="12" fillId="0" borderId="14" xfId="23" applyFont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8" fillId="0" borderId="23" xfId="23" applyFont="1" applyBorder="1">
      <alignment/>
      <protection/>
    </xf>
    <xf numFmtId="0" fontId="8" fillId="0" borderId="0" xfId="23" applyFont="1" applyAlignment="1">
      <alignment horizontal="centerContinuous" vertical="top"/>
      <protection/>
    </xf>
    <xf numFmtId="0" fontId="8" fillId="0" borderId="0" xfId="23" applyFont="1" applyAlignment="1">
      <alignment vertical="top"/>
      <protection/>
    </xf>
    <xf numFmtId="0" fontId="8" fillId="0" borderId="0" xfId="23" applyFont="1" applyAlignment="1">
      <alignment horizontal="centerContinuous" vertical="top" wrapText="1"/>
      <protection/>
    </xf>
    <xf numFmtId="0" fontId="8" fillId="0" borderId="0" xfId="23" applyFont="1" applyAlignment="1">
      <alignment horizontal="left"/>
      <protection/>
    </xf>
    <xf numFmtId="0" fontId="8" fillId="0" borderId="9" xfId="23" applyFont="1" applyBorder="1" applyAlignment="1">
      <alignment horizontal="centerContinuous" vertical="center"/>
      <protection/>
    </xf>
    <xf numFmtId="0" fontId="8" fillId="0" borderId="10" xfId="23" applyFont="1" applyBorder="1" applyAlignment="1">
      <alignment horizontal="centerContinuous" vertical="center" wrapText="1"/>
      <protection/>
    </xf>
    <xf numFmtId="0" fontId="8" fillId="0" borderId="10" xfId="23" applyFont="1" applyBorder="1" applyAlignment="1">
      <alignment horizontal="centerContinuous" vertical="center"/>
      <protection/>
    </xf>
    <xf numFmtId="0" fontId="8" fillId="0" borderId="11" xfId="23" applyFont="1" applyBorder="1" applyAlignment="1">
      <alignment horizontal="centerContinuous" vertical="center"/>
      <protection/>
    </xf>
    <xf numFmtId="0" fontId="8" fillId="0" borderId="12" xfId="23" applyFont="1" applyBorder="1" applyAlignment="1">
      <alignment horizontal="centerContinuous"/>
      <protection/>
    </xf>
    <xf numFmtId="0" fontId="8" fillId="0" borderId="18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8" fillId="0" borderId="18" xfId="23" applyFont="1" applyBorder="1">
      <alignment/>
      <protection/>
    </xf>
    <xf numFmtId="0" fontId="8" fillId="0" borderId="24" xfId="23" applyFont="1" applyBorder="1" applyAlignment="1">
      <alignment horizontal="centerContinuous" vertical="center"/>
      <protection/>
    </xf>
    <xf numFmtId="0" fontId="8" fillId="0" borderId="25" xfId="23" applyFont="1" applyBorder="1" applyAlignment="1">
      <alignment horizontal="centerContinuous" vertical="center"/>
      <protection/>
    </xf>
    <xf numFmtId="0" fontId="8" fillId="0" borderId="26" xfId="23" applyFont="1" applyBorder="1" applyAlignment="1">
      <alignment horizontal="centerContinuous" vertical="center"/>
      <protection/>
    </xf>
    <xf numFmtId="0" fontId="34" fillId="0" borderId="19" xfId="23" applyFont="1" applyBorder="1" applyAlignment="1">
      <alignment vertical="center"/>
      <protection/>
    </xf>
    <xf numFmtId="184" fontId="35" fillId="0" borderId="20" xfId="23" applyNumberFormat="1" applyFont="1" applyBorder="1" applyAlignment="1">
      <alignment vertical="center"/>
      <protection/>
    </xf>
    <xf numFmtId="184" fontId="34" fillId="0" borderId="20" xfId="23" applyNumberFormat="1" applyFont="1" applyBorder="1" applyAlignment="1">
      <alignment vertical="center"/>
      <protection/>
    </xf>
    <xf numFmtId="0" fontId="34" fillId="0" borderId="20" xfId="23" applyFont="1" applyBorder="1">
      <alignment/>
      <protection/>
    </xf>
    <xf numFmtId="0" fontId="34" fillId="0" borderId="20" xfId="23" applyFont="1" applyBorder="1" applyAlignment="1">
      <alignment vertical="center"/>
      <protection/>
    </xf>
    <xf numFmtId="0" fontId="34" fillId="0" borderId="21" xfId="23" applyFont="1" applyBorder="1" applyAlignment="1">
      <alignment vertical="center"/>
      <protection/>
    </xf>
    <xf numFmtId="0" fontId="8" fillId="0" borderId="24" xfId="23" applyFont="1" applyBorder="1" applyAlignment="1">
      <alignment vertical="center"/>
      <protection/>
    </xf>
    <xf numFmtId="0" fontId="8" fillId="0" borderId="26" xfId="23" applyFont="1" applyBorder="1" applyAlignment="1" quotePrefix="1">
      <alignment vertical="center"/>
      <protection/>
    </xf>
    <xf numFmtId="0" fontId="8" fillId="0" borderId="20" xfId="23" applyFont="1" applyBorder="1" applyAlignment="1" quotePrefix="1">
      <alignment horizontal="centerContinuous" vertical="center"/>
      <protection/>
    </xf>
    <xf numFmtId="0" fontId="8" fillId="0" borderId="20" xfId="23" applyFont="1" applyBorder="1" applyAlignment="1">
      <alignment horizontal="centerContinuous" vertical="center"/>
      <protection/>
    </xf>
    <xf numFmtId="0" fontId="8" fillId="0" borderId="21" xfId="23" applyFont="1" applyBorder="1" applyAlignment="1">
      <alignment horizontal="centerContinuous" vertical="center"/>
      <protection/>
    </xf>
    <xf numFmtId="0" fontId="8" fillId="0" borderId="25" xfId="23" applyFont="1" applyBorder="1">
      <alignment/>
      <protection/>
    </xf>
    <xf numFmtId="0" fontId="8" fillId="0" borderId="26" xfId="23" applyFont="1" applyBorder="1">
      <alignment/>
      <protection/>
    </xf>
    <xf numFmtId="0" fontId="25" fillId="0" borderId="24" xfId="23" applyFont="1" applyBorder="1" applyAlignment="1">
      <alignment vertical="center"/>
      <protection/>
    </xf>
    <xf numFmtId="184" fontId="18" fillId="0" borderId="25" xfId="23" applyNumberFormat="1" applyFont="1" applyBorder="1" applyAlignment="1">
      <alignment vertical="center"/>
      <protection/>
    </xf>
    <xf numFmtId="0" fontId="18" fillId="0" borderId="25" xfId="23" applyFont="1" applyBorder="1" applyAlignment="1">
      <alignment vertical="center"/>
      <protection/>
    </xf>
    <xf numFmtId="0" fontId="18" fillId="0" borderId="26" xfId="23" applyFont="1" applyBorder="1" applyAlignment="1">
      <alignment vertical="center"/>
      <protection/>
    </xf>
    <xf numFmtId="184" fontId="8" fillId="0" borderId="20" xfId="23" applyNumberFormat="1" applyFont="1" applyBorder="1" applyAlignment="1">
      <alignment vertical="center"/>
      <protection/>
    </xf>
    <xf numFmtId="184" fontId="12" fillId="0" borderId="20" xfId="23" applyNumberFormat="1" applyFont="1" applyBorder="1" applyAlignment="1">
      <alignment vertical="center"/>
      <protection/>
    </xf>
    <xf numFmtId="0" fontId="8" fillId="0" borderId="20" xfId="23" applyFont="1" applyBorder="1">
      <alignment/>
      <protection/>
    </xf>
    <xf numFmtId="0" fontId="14" fillId="0" borderId="20" xfId="23" applyFont="1" applyBorder="1" applyAlignment="1">
      <alignment vertical="center"/>
      <protection/>
    </xf>
    <xf numFmtId="0" fontId="14" fillId="0" borderId="21" xfId="23" applyFont="1" applyBorder="1" applyAlignment="1">
      <alignment vertical="center"/>
      <protection/>
    </xf>
    <xf numFmtId="0" fontId="8" fillId="0" borderId="25" xfId="23" applyFont="1" applyFill="1" applyBorder="1">
      <alignment/>
      <protection/>
    </xf>
    <xf numFmtId="0" fontId="8" fillId="0" borderId="26" xfId="23" applyFont="1" applyFill="1" applyBorder="1">
      <alignment/>
      <protection/>
    </xf>
    <xf numFmtId="0" fontId="26" fillId="0" borderId="19" xfId="23" applyFont="1" applyBorder="1" applyAlignment="1">
      <alignment vertical="center"/>
      <protection/>
    </xf>
    <xf numFmtId="0" fontId="12" fillId="0" borderId="24" xfId="23" applyFont="1" applyBorder="1" applyAlignment="1">
      <alignment vertical="center"/>
      <protection/>
    </xf>
    <xf numFmtId="184" fontId="12" fillId="0" borderId="25" xfId="23" applyNumberFormat="1" applyFont="1" applyBorder="1" applyAlignment="1">
      <alignment vertical="center"/>
      <protection/>
    </xf>
    <xf numFmtId="0" fontId="12" fillId="0" borderId="25" xfId="23" applyFont="1" applyBorder="1" applyAlignment="1">
      <alignment vertical="center"/>
      <protection/>
    </xf>
    <xf numFmtId="0" fontId="35" fillId="0" borderId="20" xfId="23" applyFont="1" applyBorder="1" applyAlignment="1">
      <alignment vertical="center"/>
      <protection/>
    </xf>
    <xf numFmtId="0" fontId="35" fillId="0" borderId="21" xfId="23" applyFont="1" applyBorder="1" applyAlignment="1">
      <alignment vertical="center"/>
      <protection/>
    </xf>
    <xf numFmtId="0" fontId="26" fillId="0" borderId="24" xfId="23" applyFont="1" applyBorder="1" applyAlignment="1">
      <alignment vertical="center"/>
      <protection/>
    </xf>
    <xf numFmtId="184" fontId="26" fillId="0" borderId="25" xfId="23" applyNumberFormat="1" applyFont="1" applyBorder="1" applyAlignment="1">
      <alignment vertical="center"/>
      <protection/>
    </xf>
    <xf numFmtId="0" fontId="26" fillId="0" borderId="25" xfId="23" applyFont="1" applyBorder="1">
      <alignment/>
      <protection/>
    </xf>
    <xf numFmtId="0" fontId="26" fillId="0" borderId="25" xfId="23" applyFont="1" applyBorder="1" applyAlignment="1">
      <alignment vertical="center"/>
      <protection/>
    </xf>
    <xf numFmtId="0" fontId="34" fillId="0" borderId="25" xfId="23" applyFont="1" applyBorder="1" applyAlignment="1">
      <alignment vertical="center"/>
      <protection/>
    </xf>
    <xf numFmtId="0" fontId="34" fillId="0" borderId="26" xfId="23" applyFont="1" applyBorder="1" applyAlignment="1">
      <alignment vertical="center"/>
      <protection/>
    </xf>
    <xf numFmtId="0" fontId="26" fillId="0" borderId="26" xfId="23" applyFont="1" applyBorder="1" applyAlignment="1">
      <alignment vertical="center"/>
      <protection/>
    </xf>
    <xf numFmtId="0" fontId="12" fillId="0" borderId="25" xfId="23" applyFont="1" applyBorder="1">
      <alignment/>
      <protection/>
    </xf>
    <xf numFmtId="0" fontId="18" fillId="0" borderId="26" xfId="23" applyFont="1" applyBorder="1">
      <alignment/>
      <protection/>
    </xf>
    <xf numFmtId="184" fontId="8" fillId="0" borderId="25" xfId="23" applyNumberFormat="1" applyFont="1" applyBorder="1" applyAlignment="1">
      <alignment vertical="center"/>
      <protection/>
    </xf>
    <xf numFmtId="0" fontId="8" fillId="0" borderId="25" xfId="23" applyFont="1" applyBorder="1" applyAlignment="1">
      <alignment vertical="center"/>
      <protection/>
    </xf>
    <xf numFmtId="0" fontId="14" fillId="0" borderId="26" xfId="23" applyFont="1" applyBorder="1" applyAlignment="1">
      <alignment vertical="center"/>
      <protection/>
    </xf>
    <xf numFmtId="184" fontId="8" fillId="0" borderId="0" xfId="23" applyNumberFormat="1" applyFont="1">
      <alignment/>
      <protection/>
    </xf>
    <xf numFmtId="0" fontId="22" fillId="0" borderId="0" xfId="24" applyFont="1">
      <alignment/>
      <protection/>
    </xf>
    <xf numFmtId="0" fontId="22" fillId="0" borderId="0" xfId="24" applyFont="1" applyBorder="1">
      <alignment/>
      <protection/>
    </xf>
    <xf numFmtId="0" fontId="22" fillId="0" borderId="0" xfId="24" applyFont="1" applyAlignment="1">
      <alignment horizontal="centerContinuous"/>
      <protection/>
    </xf>
    <xf numFmtId="0" fontId="22" fillId="0" borderId="0" xfId="24" applyFont="1" applyBorder="1" applyAlignment="1">
      <alignment horizontal="centerContinuous"/>
      <protection/>
    </xf>
    <xf numFmtId="0" fontId="37" fillId="0" borderId="0" xfId="24" applyFont="1">
      <alignment/>
      <protection/>
    </xf>
    <xf numFmtId="0" fontId="22" fillId="0" borderId="0" xfId="24" applyFont="1" applyBorder="1" applyAlignment="1">
      <alignment horizontal="centerContinuous" vertical="center"/>
      <protection/>
    </xf>
    <xf numFmtId="0" fontId="22" fillId="0" borderId="0" xfId="24" applyFont="1" applyBorder="1" applyAlignment="1">
      <alignment horizontal="center" vertical="center"/>
      <protection/>
    </xf>
    <xf numFmtId="0" fontId="22" fillId="0" borderId="22" xfId="24" applyFont="1" applyBorder="1" applyAlignment="1">
      <alignment horizontal="centerContinuous"/>
      <protection/>
    </xf>
    <xf numFmtId="0" fontId="22" fillId="0" borderId="0" xfId="24" applyFont="1" applyBorder="1" applyAlignment="1">
      <alignment horizontal="centerContinuous" vertical="top"/>
      <protection/>
    </xf>
    <xf numFmtId="0" fontId="22" fillId="0" borderId="13" xfId="24" applyFont="1" applyBorder="1" applyAlignment="1">
      <alignment horizontal="center" vertical="center"/>
      <protection/>
    </xf>
    <xf numFmtId="0" fontId="22" fillId="0" borderId="14" xfId="24" applyFont="1" applyBorder="1" applyAlignment="1">
      <alignment horizontal="center" vertical="center"/>
      <protection/>
    </xf>
    <xf numFmtId="0" fontId="22" fillId="0" borderId="15" xfId="24" applyFont="1" applyBorder="1" applyAlignment="1">
      <alignment horizontal="center" vertical="center"/>
      <protection/>
    </xf>
    <xf numFmtId="0" fontId="22" fillId="0" borderId="13" xfId="24" applyFont="1" applyBorder="1">
      <alignment/>
      <protection/>
    </xf>
    <xf numFmtId="0" fontId="22" fillId="0" borderId="14" xfId="24" applyFont="1" applyBorder="1">
      <alignment/>
      <protection/>
    </xf>
    <xf numFmtId="0" fontId="22" fillId="0" borderId="15" xfId="24" applyFont="1" applyBorder="1">
      <alignment/>
      <protection/>
    </xf>
    <xf numFmtId="0" fontId="22" fillId="0" borderId="13" xfId="24" applyFont="1" applyBorder="1" applyAlignment="1">
      <alignment horizontal="centerContinuous" vertical="center"/>
      <protection/>
    </xf>
    <xf numFmtId="0" fontId="22" fillId="0" borderId="15" xfId="24" applyFont="1" applyBorder="1" applyAlignment="1">
      <alignment horizontal="centerContinuous" vertical="center"/>
      <protection/>
    </xf>
    <xf numFmtId="0" fontId="38" fillId="0" borderId="13" xfId="24" applyFont="1" applyBorder="1" applyAlignment="1">
      <alignment horizontal="center" vertical="center"/>
      <protection/>
    </xf>
    <xf numFmtId="0" fontId="38" fillId="0" borderId="14" xfId="24" applyFont="1" applyBorder="1" applyAlignment="1">
      <alignment horizontal="center" vertical="center"/>
      <protection/>
    </xf>
    <xf numFmtId="0" fontId="38" fillId="0" borderId="15" xfId="24" applyFont="1" applyBorder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/>
      <protection/>
    </xf>
    <xf numFmtId="0" fontId="22" fillId="0" borderId="0" xfId="24" applyFont="1" applyAlignment="1">
      <alignment horizontal="centerContinuous" vertical="top"/>
      <protection/>
    </xf>
    <xf numFmtId="0" fontId="22" fillId="0" borderId="0" xfId="24" applyFont="1" applyAlignment="1">
      <alignment vertical="top"/>
      <protection/>
    </xf>
    <xf numFmtId="0" fontId="22" fillId="0" borderId="0" xfId="24" applyFont="1" applyAlignment="1">
      <alignment horizontal="centerContinuous" vertical="top" wrapText="1"/>
      <protection/>
    </xf>
    <xf numFmtId="0" fontId="22" fillId="0" borderId="0" xfId="24" applyFont="1" applyAlignment="1">
      <alignment horizontal="left"/>
      <protection/>
    </xf>
    <xf numFmtId="0" fontId="22" fillId="0" borderId="35" xfId="24" applyFont="1" applyBorder="1" applyAlignment="1">
      <alignment horizontal="centerContinuous" vertical="center"/>
      <protection/>
    </xf>
    <xf numFmtId="0" fontId="22" fillId="0" borderId="10" xfId="24" applyFont="1" applyBorder="1" applyAlignment="1">
      <alignment horizontal="centerContinuous" vertical="center" wrapText="1"/>
      <protection/>
    </xf>
    <xf numFmtId="0" fontId="22" fillId="0" borderId="10" xfId="24" applyFont="1" applyBorder="1" applyAlignment="1">
      <alignment horizontal="centerContinuous" vertical="center"/>
      <protection/>
    </xf>
    <xf numFmtId="0" fontId="22" fillId="0" borderId="11" xfId="24" applyFont="1" applyBorder="1" applyAlignment="1">
      <alignment horizontal="centerContinuous" vertical="center"/>
      <protection/>
    </xf>
    <xf numFmtId="0" fontId="22" fillId="0" borderId="9" xfId="24" applyFont="1" applyBorder="1" applyAlignment="1">
      <alignment horizontal="centerContinuous" vertical="center"/>
      <protection/>
    </xf>
    <xf numFmtId="0" fontId="22" fillId="0" borderId="36" xfId="24" applyFont="1" applyBorder="1" applyAlignment="1">
      <alignment horizontal="centerContinuous"/>
      <protection/>
    </xf>
    <xf numFmtId="0" fontId="22" fillId="0" borderId="20" xfId="24" applyFont="1" applyBorder="1" applyAlignment="1">
      <alignment horizontal="centerContinuous"/>
      <protection/>
    </xf>
    <xf numFmtId="0" fontId="22" fillId="0" borderId="18" xfId="24" applyFont="1" applyBorder="1" applyAlignment="1">
      <alignment horizontal="centerContinuous"/>
      <protection/>
    </xf>
    <xf numFmtId="0" fontId="22" fillId="0" borderId="0" xfId="24" applyFont="1" applyAlignment="1">
      <alignment horizontal="centerContinuous" vertical="center"/>
      <protection/>
    </xf>
    <xf numFmtId="0" fontId="22" fillId="0" borderId="37" xfId="24" applyFont="1" applyBorder="1" applyAlignment="1">
      <alignment horizontal="centerContinuous" vertical="center"/>
      <protection/>
    </xf>
    <xf numFmtId="0" fontId="22" fillId="0" borderId="25" xfId="24" applyFont="1" applyBorder="1" applyAlignment="1">
      <alignment horizontal="centerContinuous" vertical="center"/>
      <protection/>
    </xf>
    <xf numFmtId="0" fontId="22" fillId="0" borderId="26" xfId="24" applyFont="1" applyBorder="1" applyAlignment="1">
      <alignment horizontal="centerContinuous" vertical="center"/>
      <protection/>
    </xf>
    <xf numFmtId="0" fontId="22" fillId="0" borderId="24" xfId="24" applyFont="1" applyBorder="1" applyAlignment="1">
      <alignment horizontal="centerContinuous" vertical="center"/>
      <protection/>
    </xf>
    <xf numFmtId="0" fontId="19" fillId="0" borderId="36" xfId="24" applyFont="1" applyBorder="1" applyAlignment="1">
      <alignment vertical="center"/>
      <protection/>
    </xf>
    <xf numFmtId="184" fontId="22" fillId="0" borderId="25" xfId="24" applyNumberFormat="1" applyFont="1" applyBorder="1" applyAlignment="1">
      <alignment vertical="center"/>
      <protection/>
    </xf>
    <xf numFmtId="0" fontId="22" fillId="0" borderId="20" xfId="24" applyFont="1" applyBorder="1">
      <alignment/>
      <protection/>
    </xf>
    <xf numFmtId="0" fontId="39" fillId="0" borderId="20" xfId="24" applyFont="1" applyBorder="1" applyAlignment="1">
      <alignment vertical="center"/>
      <protection/>
    </xf>
    <xf numFmtId="0" fontId="39" fillId="0" borderId="21" xfId="24" applyFont="1" applyBorder="1" applyAlignment="1">
      <alignment vertical="center"/>
      <protection/>
    </xf>
    <xf numFmtId="0" fontId="22" fillId="0" borderId="20" xfId="24" applyFont="1" applyBorder="1" applyAlignment="1" quotePrefix="1">
      <alignment horizontal="centerContinuous" vertical="center"/>
      <protection/>
    </xf>
    <xf numFmtId="0" fontId="22" fillId="0" borderId="21" xfId="24" applyFont="1" applyBorder="1" applyAlignment="1">
      <alignment horizontal="centerContinuous" vertical="center"/>
      <protection/>
    </xf>
    <xf numFmtId="184" fontId="19" fillId="0" borderId="25" xfId="24" applyNumberFormat="1" applyFont="1" applyBorder="1" applyAlignment="1">
      <alignment vertical="center"/>
      <protection/>
    </xf>
    <xf numFmtId="0" fontId="19" fillId="0" borderId="20" xfId="24" applyFont="1" applyBorder="1">
      <alignment/>
      <protection/>
    </xf>
    <xf numFmtId="0" fontId="19" fillId="0" borderId="20" xfId="24" applyFont="1" applyBorder="1" applyAlignment="1">
      <alignment vertical="center"/>
      <protection/>
    </xf>
    <xf numFmtId="0" fontId="19" fillId="0" borderId="21" xfId="24" applyFont="1" applyBorder="1" applyAlignment="1">
      <alignment vertical="center"/>
      <protection/>
    </xf>
    <xf numFmtId="0" fontId="19" fillId="0" borderId="21" xfId="24" applyFont="1" applyBorder="1" applyAlignment="1">
      <alignment horizontal="centerContinuous" vertical="center"/>
      <protection/>
    </xf>
    <xf numFmtId="0" fontId="19" fillId="0" borderId="0" xfId="24" applyFont="1" applyBorder="1">
      <alignment/>
      <protection/>
    </xf>
    <xf numFmtId="0" fontId="19" fillId="0" borderId="37" xfId="24" applyFont="1" applyBorder="1" applyAlignment="1">
      <alignment vertical="center"/>
      <protection/>
    </xf>
    <xf numFmtId="184" fontId="38" fillId="0" borderId="25" xfId="24" applyNumberFormat="1" applyFont="1" applyBorder="1" applyAlignment="1">
      <alignment vertical="center"/>
      <protection/>
    </xf>
    <xf numFmtId="0" fontId="40" fillId="0" borderId="25" xfId="24" applyFont="1" applyBorder="1" applyAlignment="1">
      <alignment vertical="center"/>
      <protection/>
    </xf>
    <xf numFmtId="0" fontId="40" fillId="0" borderId="20" xfId="24" applyFont="1" applyBorder="1" applyAlignment="1">
      <alignment vertical="center"/>
      <protection/>
    </xf>
    <xf numFmtId="0" fontId="40" fillId="0" borderId="21" xfId="24" applyFont="1" applyBorder="1" applyAlignment="1">
      <alignment vertical="center"/>
      <protection/>
    </xf>
    <xf numFmtId="0" fontId="24" fillId="0" borderId="36" xfId="24" applyFont="1" applyBorder="1" applyAlignment="1">
      <alignment vertical="center"/>
      <protection/>
    </xf>
    <xf numFmtId="184" fontId="22" fillId="0" borderId="20" xfId="24" applyNumberFormat="1" applyFont="1" applyBorder="1" applyAlignment="1">
      <alignment vertical="center"/>
      <protection/>
    </xf>
    <xf numFmtId="184" fontId="41" fillId="0" borderId="20" xfId="24" applyNumberFormat="1" applyFont="1" applyBorder="1" applyAlignment="1">
      <alignment vertical="center"/>
      <protection/>
    </xf>
    <xf numFmtId="0" fontId="22" fillId="0" borderId="36" xfId="24" applyFont="1" applyBorder="1" applyAlignment="1">
      <alignment vertical="center"/>
      <protection/>
    </xf>
    <xf numFmtId="0" fontId="22" fillId="0" borderId="20" xfId="24" applyFont="1" applyBorder="1" applyAlignment="1">
      <alignment vertical="center"/>
      <protection/>
    </xf>
    <xf numFmtId="0" fontId="22" fillId="0" borderId="21" xfId="24" applyFont="1" applyBorder="1" applyAlignment="1">
      <alignment vertical="center"/>
      <protection/>
    </xf>
    <xf numFmtId="0" fontId="22" fillId="0" borderId="36" xfId="24" applyFont="1" applyBorder="1" applyAlignment="1">
      <alignment vertical="center"/>
      <protection/>
    </xf>
    <xf numFmtId="184" fontId="24" fillId="0" borderId="36" xfId="24" applyNumberFormat="1" applyFont="1" applyBorder="1" applyAlignment="1">
      <alignment vertical="center"/>
      <protection/>
    </xf>
    <xf numFmtId="184" fontId="22" fillId="0" borderId="36" xfId="24" applyNumberFormat="1" applyFont="1" applyBorder="1" applyAlignment="1">
      <alignment vertical="center"/>
      <protection/>
    </xf>
    <xf numFmtId="184" fontId="19" fillId="0" borderId="36" xfId="24" applyNumberFormat="1" applyFont="1" applyBorder="1" applyAlignment="1">
      <alignment vertical="center"/>
      <protection/>
    </xf>
    <xf numFmtId="184" fontId="41" fillId="0" borderId="25" xfId="24" applyNumberFormat="1" applyFont="1" applyBorder="1" applyAlignment="1">
      <alignment vertical="center"/>
      <protection/>
    </xf>
    <xf numFmtId="184" fontId="22" fillId="0" borderId="0" xfId="24" applyNumberFormat="1" applyFont="1">
      <alignment/>
      <protection/>
    </xf>
    <xf numFmtId="0" fontId="8" fillId="0" borderId="0" xfId="25">
      <alignment/>
      <protection/>
    </xf>
    <xf numFmtId="0" fontId="8" fillId="0" borderId="0" xfId="25" applyBorder="1">
      <alignment/>
      <protection/>
    </xf>
    <xf numFmtId="0" fontId="8" fillId="0" borderId="0" xfId="25" applyAlignment="1">
      <alignment horizontal="centerContinuous"/>
      <protection/>
    </xf>
    <xf numFmtId="0" fontId="8" fillId="0" borderId="0" xfId="25" applyBorder="1" applyAlignment="1">
      <alignment horizontal="centerContinuous"/>
      <protection/>
    </xf>
    <xf numFmtId="0" fontId="11" fillId="0" borderId="0" xfId="25" applyFont="1" applyAlignment="1">
      <alignment horizontal="centerContinuous" vertical="center"/>
      <protection/>
    </xf>
    <xf numFmtId="0" fontId="8" fillId="0" borderId="0" xfId="25" applyAlignment="1">
      <alignment horizontal="centerContinuous" vertical="center"/>
      <protection/>
    </xf>
    <xf numFmtId="0" fontId="8" fillId="0" borderId="22" xfId="25" applyBorder="1" applyAlignment="1">
      <alignment horizontal="centerContinuous"/>
      <protection/>
    </xf>
    <xf numFmtId="0" fontId="8" fillId="0" borderId="13" xfId="25" applyBorder="1" applyAlignment="1">
      <alignment horizontal="center" vertical="center"/>
      <protection/>
    </xf>
    <xf numFmtId="0" fontId="8" fillId="0" borderId="14" xfId="25" applyBorder="1" applyAlignment="1">
      <alignment horizontal="center" vertical="center"/>
      <protection/>
    </xf>
    <xf numFmtId="0" fontId="8" fillId="0" borderId="15" xfId="25" applyBorder="1" applyAlignment="1">
      <alignment horizontal="center" vertical="center"/>
      <protection/>
    </xf>
    <xf numFmtId="0" fontId="8" fillId="0" borderId="13" xfId="25" applyBorder="1" applyAlignment="1">
      <alignment horizontal="centerContinuous" vertical="center"/>
      <protection/>
    </xf>
    <xf numFmtId="0" fontId="8" fillId="0" borderId="15" xfId="25" applyBorder="1" applyAlignment="1">
      <alignment horizontal="centerContinuous" vertical="center"/>
      <protection/>
    </xf>
    <xf numFmtId="0" fontId="12" fillId="0" borderId="13" xfId="25" applyFont="1" applyBorder="1" applyAlignment="1">
      <alignment horizontal="center" vertical="center"/>
      <protection/>
    </xf>
    <xf numFmtId="0" fontId="12" fillId="0" borderId="14" xfId="25" applyFont="1" applyBorder="1" applyAlignment="1">
      <alignment horizontal="center" vertical="center"/>
      <protection/>
    </xf>
    <xf numFmtId="0" fontId="12" fillId="0" borderId="15" xfId="25" applyFont="1" applyBorder="1" applyAlignment="1">
      <alignment horizontal="center" vertical="center"/>
      <protection/>
    </xf>
    <xf numFmtId="0" fontId="8" fillId="0" borderId="23" xfId="25" applyBorder="1" applyAlignment="1">
      <alignment horizontal="center" vertical="center"/>
      <protection/>
    </xf>
    <xf numFmtId="0" fontId="8" fillId="0" borderId="0" xfId="25" applyAlignment="1">
      <alignment horizontal="centerContinuous" vertical="top"/>
      <protection/>
    </xf>
    <xf numFmtId="0" fontId="8" fillId="0" borderId="0" xfId="25" applyAlignment="1">
      <alignment vertical="top"/>
      <protection/>
    </xf>
    <xf numFmtId="0" fontId="8" fillId="0" borderId="0" xfId="25" applyAlignment="1">
      <alignment horizontal="centerContinuous" vertical="top" wrapText="1"/>
      <protection/>
    </xf>
    <xf numFmtId="0" fontId="8" fillId="0" borderId="0" xfId="25" applyAlignment="1">
      <alignment horizontal="left"/>
      <protection/>
    </xf>
    <xf numFmtId="0" fontId="8" fillId="0" borderId="35" xfId="25" applyBorder="1" applyAlignment="1">
      <alignment horizontal="centerContinuous" vertical="center"/>
      <protection/>
    </xf>
    <xf numFmtId="0" fontId="8" fillId="0" borderId="10" xfId="25" applyBorder="1" applyAlignment="1">
      <alignment horizontal="centerContinuous" vertical="center" wrapText="1"/>
      <protection/>
    </xf>
    <xf numFmtId="0" fontId="8" fillId="0" borderId="10" xfId="25" applyBorder="1" applyAlignment="1">
      <alignment horizontal="centerContinuous" vertical="center"/>
      <protection/>
    </xf>
    <xf numFmtId="0" fontId="8" fillId="0" borderId="11" xfId="25" applyBorder="1" applyAlignment="1">
      <alignment horizontal="centerContinuous" vertical="center"/>
      <protection/>
    </xf>
    <xf numFmtId="0" fontId="8" fillId="0" borderId="9" xfId="25" applyBorder="1" applyAlignment="1">
      <alignment horizontal="centerContinuous" vertical="center"/>
      <protection/>
    </xf>
    <xf numFmtId="0" fontId="8" fillId="0" borderId="4" xfId="25" applyBorder="1" applyAlignment="1">
      <alignment horizontal="centerContinuous"/>
      <protection/>
    </xf>
    <xf numFmtId="0" fontId="8" fillId="0" borderId="18" xfId="25" applyBorder="1" applyAlignment="1">
      <alignment horizontal="centerContinuous"/>
      <protection/>
    </xf>
    <xf numFmtId="0" fontId="8" fillId="0" borderId="12" xfId="25" applyBorder="1">
      <alignment/>
      <protection/>
    </xf>
    <xf numFmtId="0" fontId="8" fillId="0" borderId="18" xfId="25" applyBorder="1">
      <alignment/>
      <protection/>
    </xf>
    <xf numFmtId="0" fontId="8" fillId="0" borderId="37" xfId="25" applyBorder="1" applyAlignment="1">
      <alignment horizontal="centerContinuous" vertical="center"/>
      <protection/>
    </xf>
    <xf numFmtId="0" fontId="8" fillId="0" borderId="25" xfId="25" applyBorder="1" applyAlignment="1">
      <alignment horizontal="centerContinuous" vertical="center"/>
      <protection/>
    </xf>
    <xf numFmtId="0" fontId="8" fillId="0" borderId="26" xfId="25" applyBorder="1" applyAlignment="1">
      <alignment horizontal="centerContinuous" vertical="center"/>
      <protection/>
    </xf>
    <xf numFmtId="0" fontId="8" fillId="0" borderId="24" xfId="25" applyBorder="1" applyAlignment="1">
      <alignment horizontal="centerContinuous" vertical="center"/>
      <protection/>
    </xf>
    <xf numFmtId="0" fontId="14" fillId="0" borderId="36" xfId="25" applyFont="1" applyBorder="1" applyAlignment="1">
      <alignment vertical="center"/>
      <protection/>
    </xf>
    <xf numFmtId="184" fontId="8" fillId="0" borderId="20" xfId="25" applyNumberFormat="1" applyBorder="1" applyAlignment="1">
      <alignment vertical="center"/>
      <protection/>
    </xf>
    <xf numFmtId="0" fontId="8" fillId="0" borderId="20" xfId="25" applyBorder="1">
      <alignment/>
      <protection/>
    </xf>
    <xf numFmtId="0" fontId="14" fillId="0" borderId="20" xfId="25" applyFont="1" applyBorder="1" applyAlignment="1">
      <alignment vertical="center"/>
      <protection/>
    </xf>
    <xf numFmtId="0" fontId="14" fillId="0" borderId="21" xfId="25" applyFont="1" applyBorder="1" applyAlignment="1">
      <alignment vertical="center"/>
      <protection/>
    </xf>
    <xf numFmtId="0" fontId="8" fillId="0" borderId="20" xfId="25" applyFont="1" applyBorder="1" applyAlignment="1" quotePrefix="1">
      <alignment horizontal="centerContinuous" vertical="center"/>
      <protection/>
    </xf>
    <xf numFmtId="0" fontId="8" fillId="0" borderId="20" xfId="25" applyBorder="1" applyAlignment="1">
      <alignment horizontal="centerContinuous" vertical="center"/>
      <protection/>
    </xf>
    <xf numFmtId="0" fontId="8" fillId="0" borderId="21" xfId="25" applyBorder="1" applyAlignment="1">
      <alignment horizontal="centerContinuous" vertical="center"/>
      <protection/>
    </xf>
    <xf numFmtId="0" fontId="18" fillId="0" borderId="37" xfId="25" applyFont="1" applyBorder="1" applyAlignment="1">
      <alignment vertical="center"/>
      <protection/>
    </xf>
    <xf numFmtId="184" fontId="12" fillId="0" borderId="20" xfId="25" applyNumberFormat="1" applyFont="1" applyBorder="1" applyAlignment="1">
      <alignment vertical="center"/>
      <protection/>
    </xf>
    <xf numFmtId="0" fontId="25" fillId="0" borderId="25" xfId="25" applyFont="1" applyBorder="1" applyAlignment="1">
      <alignment vertical="center"/>
      <protection/>
    </xf>
    <xf numFmtId="0" fontId="25" fillId="0" borderId="20" xfId="25" applyFont="1" applyBorder="1" applyAlignment="1">
      <alignment vertical="center"/>
      <protection/>
    </xf>
    <xf numFmtId="0" fontId="25" fillId="0" borderId="21" xfId="25" applyFont="1" applyBorder="1" applyAlignment="1">
      <alignment vertical="center"/>
      <protection/>
    </xf>
    <xf numFmtId="184" fontId="8" fillId="0" borderId="20" xfId="25" applyNumberFormat="1" applyFont="1" applyBorder="1" applyAlignment="1">
      <alignment vertical="center"/>
      <protection/>
    </xf>
    <xf numFmtId="0" fontId="8" fillId="0" borderId="20" xfId="25" applyBorder="1" applyAlignment="1" quotePrefix="1">
      <alignment horizontal="centerContinuous" vertical="center"/>
      <protection/>
    </xf>
    <xf numFmtId="0" fontId="14" fillId="0" borderId="37" xfId="25" applyFont="1" applyBorder="1" applyAlignment="1">
      <alignment vertical="center"/>
      <protection/>
    </xf>
    <xf numFmtId="0" fontId="18" fillId="0" borderId="36" xfId="25" applyFont="1" applyBorder="1" applyAlignment="1">
      <alignment vertical="center"/>
      <protection/>
    </xf>
    <xf numFmtId="0" fontId="12" fillId="0" borderId="20" xfId="25" applyFont="1" applyBorder="1" applyAlignment="1">
      <alignment vertical="center"/>
      <protection/>
    </xf>
    <xf numFmtId="0" fontId="12" fillId="0" borderId="21" xfId="25" applyFont="1" applyBorder="1" applyAlignment="1">
      <alignment vertical="center"/>
      <protection/>
    </xf>
    <xf numFmtId="0" fontId="8" fillId="0" borderId="20" xfId="25" applyBorder="1" applyAlignment="1">
      <alignment vertical="center"/>
      <protection/>
    </xf>
    <xf numFmtId="0" fontId="8" fillId="0" borderId="21" xfId="25" applyBorder="1" applyAlignment="1">
      <alignment vertical="center"/>
      <protection/>
    </xf>
    <xf numFmtId="184" fontId="8" fillId="0" borderId="0" xfId="25" applyNumberFormat="1">
      <alignment/>
      <protection/>
    </xf>
    <xf numFmtId="0" fontId="8" fillId="0" borderId="0" xfId="26" applyBorder="1">
      <alignment/>
      <protection/>
    </xf>
    <xf numFmtId="0" fontId="8" fillId="0" borderId="0" xfId="26">
      <alignment/>
      <protection/>
    </xf>
    <xf numFmtId="0" fontId="8" fillId="0" borderId="0" xfId="26" applyBorder="1" applyAlignment="1">
      <alignment horizontal="centerContinuous" vertical="center"/>
      <protection/>
    </xf>
    <xf numFmtId="0" fontId="8" fillId="0" borderId="0" xfId="26" applyBorder="1" applyAlignment="1">
      <alignment horizontal="centerContinuous"/>
      <protection/>
    </xf>
    <xf numFmtId="0" fontId="28" fillId="0" borderId="0" xfId="26" applyFont="1" applyAlignment="1">
      <alignment horizontal="centerContinuous" vertical="center"/>
      <protection/>
    </xf>
    <xf numFmtId="0" fontId="8" fillId="0" borderId="0" xfId="26" applyAlignment="1">
      <alignment horizontal="centerContinuous" vertical="center"/>
      <protection/>
    </xf>
    <xf numFmtId="0" fontId="11" fillId="0" borderId="0" xfId="26" applyFont="1" applyAlignment="1">
      <alignment horizontal="centerContinuous" vertical="center"/>
      <protection/>
    </xf>
    <xf numFmtId="0" fontId="8" fillId="0" borderId="0" xfId="26" applyAlignment="1">
      <alignment horizontal="centerContinuous"/>
      <protection/>
    </xf>
    <xf numFmtId="0" fontId="8" fillId="0" borderId="22" xfId="26" applyBorder="1" applyAlignment="1">
      <alignment horizontal="centerContinuous"/>
      <protection/>
    </xf>
    <xf numFmtId="0" fontId="8" fillId="0" borderId="13" xfId="26" applyBorder="1" applyAlignment="1">
      <alignment horizontal="center" vertical="center"/>
      <protection/>
    </xf>
    <xf numFmtId="0" fontId="8" fillId="0" borderId="14" xfId="26" applyBorder="1" applyAlignment="1">
      <alignment horizontal="center" vertical="center"/>
      <protection/>
    </xf>
    <xf numFmtId="0" fontId="8" fillId="0" borderId="15" xfId="26" applyBorder="1" applyAlignment="1">
      <alignment horizontal="center" vertical="center"/>
      <protection/>
    </xf>
    <xf numFmtId="0" fontId="8" fillId="0" borderId="13" xfId="26" applyBorder="1" applyAlignment="1">
      <alignment horizontal="centerContinuous" vertical="center"/>
      <protection/>
    </xf>
    <xf numFmtId="0" fontId="8" fillId="0" borderId="15" xfId="26" applyBorder="1" applyAlignment="1">
      <alignment horizontal="centerContinuous"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12" fillId="0" borderId="14" xfId="26" applyFont="1" applyBorder="1" applyAlignment="1">
      <alignment horizontal="center" vertical="center"/>
      <protection/>
    </xf>
    <xf numFmtId="0" fontId="12" fillId="0" borderId="15" xfId="26" applyFont="1" applyBorder="1" applyAlignment="1">
      <alignment horizontal="center" vertical="center"/>
      <protection/>
    </xf>
    <xf numFmtId="0" fontId="8" fillId="0" borderId="23" xfId="26" applyBorder="1">
      <alignment/>
      <protection/>
    </xf>
    <xf numFmtId="0" fontId="8" fillId="0" borderId="0" xfId="26" applyAlignment="1">
      <alignment horizontal="centerContinuous" vertical="top"/>
      <protection/>
    </xf>
    <xf numFmtId="0" fontId="8" fillId="0" borderId="0" xfId="26" applyAlignment="1">
      <alignment vertical="top"/>
      <protection/>
    </xf>
    <xf numFmtId="0" fontId="8" fillId="0" borderId="0" xfId="26" applyAlignment="1">
      <alignment horizontal="centerContinuous" vertical="top" wrapText="1"/>
      <protection/>
    </xf>
    <xf numFmtId="0" fontId="8" fillId="0" borderId="0" xfId="26" applyAlignment="1">
      <alignment horizontal="left"/>
      <protection/>
    </xf>
    <xf numFmtId="0" fontId="8" fillId="0" borderId="35" xfId="26" applyBorder="1" applyAlignment="1">
      <alignment horizontal="centerContinuous" vertical="center"/>
      <protection/>
    </xf>
    <xf numFmtId="0" fontId="8" fillId="0" borderId="10" xfId="26" applyBorder="1" applyAlignment="1">
      <alignment horizontal="centerContinuous" vertical="center" wrapText="1"/>
      <protection/>
    </xf>
    <xf numFmtId="0" fontId="8" fillId="0" borderId="10" xfId="26" applyBorder="1" applyAlignment="1">
      <alignment horizontal="centerContinuous" vertical="center"/>
      <protection/>
    </xf>
    <xf numFmtId="0" fontId="8" fillId="0" borderId="11" xfId="26" applyBorder="1" applyAlignment="1">
      <alignment horizontal="centerContinuous" vertical="center"/>
      <protection/>
    </xf>
    <xf numFmtId="0" fontId="8" fillId="0" borderId="9" xfId="26" applyBorder="1" applyAlignment="1">
      <alignment horizontal="centerContinuous" vertical="center"/>
      <protection/>
    </xf>
    <xf numFmtId="0" fontId="8" fillId="0" borderId="9" xfId="26" applyBorder="1">
      <alignment/>
      <protection/>
    </xf>
    <xf numFmtId="0" fontId="8" fillId="0" borderId="10" xfId="26" applyBorder="1">
      <alignment/>
      <protection/>
    </xf>
    <xf numFmtId="0" fontId="8" fillId="0" borderId="11" xfId="26" applyBorder="1">
      <alignment/>
      <protection/>
    </xf>
    <xf numFmtId="0" fontId="8" fillId="0" borderId="4" xfId="26" applyBorder="1" applyAlignment="1">
      <alignment horizontal="centerContinuous"/>
      <protection/>
    </xf>
    <xf numFmtId="0" fontId="8" fillId="0" borderId="18" xfId="26" applyBorder="1" applyAlignment="1">
      <alignment horizontal="centerContinuous"/>
      <protection/>
    </xf>
    <xf numFmtId="0" fontId="8" fillId="0" borderId="12" xfId="26" applyBorder="1">
      <alignment/>
      <protection/>
    </xf>
    <xf numFmtId="0" fontId="8" fillId="0" borderId="18" xfId="26" applyBorder="1">
      <alignment/>
      <protection/>
    </xf>
    <xf numFmtId="0" fontId="8" fillId="0" borderId="37" xfId="26" applyBorder="1" applyAlignment="1">
      <alignment horizontal="centerContinuous" vertical="center"/>
      <protection/>
    </xf>
    <xf numFmtId="0" fontId="8" fillId="0" borderId="25" xfId="26" applyBorder="1" applyAlignment="1">
      <alignment horizontal="centerContinuous" vertical="center"/>
      <protection/>
    </xf>
    <xf numFmtId="0" fontId="8" fillId="0" borderId="26" xfId="26" applyBorder="1" applyAlignment="1">
      <alignment horizontal="centerContinuous" vertical="center"/>
      <protection/>
    </xf>
    <xf numFmtId="0" fontId="8" fillId="0" borderId="24" xfId="26" applyBorder="1" applyAlignment="1">
      <alignment horizontal="centerContinuous" vertical="center"/>
      <protection/>
    </xf>
    <xf numFmtId="0" fontId="33" fillId="0" borderId="36" xfId="26" applyFont="1" applyBorder="1" applyAlignment="1">
      <alignment vertical="center"/>
      <protection/>
    </xf>
    <xf numFmtId="184" fontId="8" fillId="0" borderId="20" xfId="26" applyNumberFormat="1" applyBorder="1" applyAlignment="1">
      <alignment vertical="center"/>
      <protection/>
    </xf>
    <xf numFmtId="0" fontId="8" fillId="0" borderId="20" xfId="26" applyBorder="1">
      <alignment/>
      <protection/>
    </xf>
    <xf numFmtId="0" fontId="33" fillId="0" borderId="20" xfId="26" applyFont="1" applyBorder="1" applyAlignment="1">
      <alignment vertical="center"/>
      <protection/>
    </xf>
    <xf numFmtId="0" fontId="33" fillId="0" borderId="21" xfId="26" applyFont="1" applyBorder="1" applyAlignment="1">
      <alignment vertical="center"/>
      <protection/>
    </xf>
    <xf numFmtId="0" fontId="8" fillId="0" borderId="20" xfId="26" applyFont="1" applyBorder="1" applyAlignment="1" quotePrefix="1">
      <alignment horizontal="centerContinuous" vertical="center"/>
      <protection/>
    </xf>
    <xf numFmtId="0" fontId="8" fillId="0" borderId="21" xfId="26" applyBorder="1" applyAlignment="1">
      <alignment horizontal="centerContinuous" vertical="center"/>
      <protection/>
    </xf>
    <xf numFmtId="0" fontId="8" fillId="0" borderId="20" xfId="26" applyBorder="1" applyAlignment="1" quotePrefix="1">
      <alignment horizontal="centerContinuous" vertical="center"/>
      <protection/>
    </xf>
    <xf numFmtId="184" fontId="8" fillId="0" borderId="20" xfId="26" applyNumberFormat="1" applyBorder="1" applyAlignment="1">
      <alignment horizontal="centerContinuous" vertical="center" wrapText="1"/>
      <protection/>
    </xf>
    <xf numFmtId="0" fontId="42" fillId="0" borderId="36" xfId="26" applyFont="1" applyBorder="1" applyAlignment="1">
      <alignment vertical="center"/>
      <protection/>
    </xf>
    <xf numFmtId="184" fontId="12" fillId="0" borderId="20" xfId="26" applyNumberFormat="1" applyFont="1" applyBorder="1" applyAlignment="1">
      <alignment vertical="center"/>
      <protection/>
    </xf>
    <xf numFmtId="0" fontId="42" fillId="0" borderId="20" xfId="26" applyFont="1" applyBorder="1" applyAlignment="1">
      <alignment vertical="center"/>
      <protection/>
    </xf>
    <xf numFmtId="0" fontId="42" fillId="0" borderId="21" xfId="26" applyFont="1" applyBorder="1" applyAlignment="1">
      <alignment vertical="center"/>
      <protection/>
    </xf>
    <xf numFmtId="0" fontId="33" fillId="0" borderId="20" xfId="26" applyFont="1" applyBorder="1" applyAlignment="1">
      <alignment horizontal="centerContinuous" vertical="center" wrapText="1"/>
      <protection/>
    </xf>
    <xf numFmtId="0" fontId="33" fillId="0" borderId="21" xfId="26" applyFont="1" applyBorder="1" applyAlignment="1">
      <alignment horizontal="centerContinuous" vertical="center" wrapText="1"/>
      <protection/>
    </xf>
    <xf numFmtId="184" fontId="12" fillId="0" borderId="20" xfId="26" applyNumberFormat="1" applyFont="1" applyBorder="1" applyAlignment="1">
      <alignment horizontal="centerContinuous" vertical="center" wrapText="1"/>
      <protection/>
    </xf>
    <xf numFmtId="0" fontId="42" fillId="0" borderId="20" xfId="26" applyFont="1" applyBorder="1" applyAlignment="1">
      <alignment horizontal="centerContinuous" vertical="center" wrapText="1"/>
      <protection/>
    </xf>
    <xf numFmtId="0" fontId="42" fillId="0" borderId="21" xfId="26" applyFont="1" applyBorder="1" applyAlignment="1">
      <alignment horizontal="centerContinuous" vertical="center" wrapText="1"/>
      <protection/>
    </xf>
    <xf numFmtId="0" fontId="14" fillId="0" borderId="36" xfId="26" applyFont="1" applyBorder="1" applyAlignment="1">
      <alignment vertical="center"/>
      <protection/>
    </xf>
    <xf numFmtId="184" fontId="8" fillId="0" borderId="20" xfId="26" applyNumberFormat="1" applyFont="1" applyBorder="1" applyAlignment="1">
      <alignment vertical="center"/>
      <protection/>
    </xf>
    <xf numFmtId="0" fontId="26" fillId="0" borderId="20" xfId="26" applyFont="1" applyBorder="1" applyAlignment="1" quotePrefix="1">
      <alignment horizontal="centerContinuous" vertical="center"/>
      <protection/>
    </xf>
    <xf numFmtId="0" fontId="26" fillId="0" borderId="21" xfId="26" applyFont="1" applyBorder="1" applyAlignment="1">
      <alignment horizontal="centerContinuous" vertical="center"/>
      <protection/>
    </xf>
    <xf numFmtId="0" fontId="26" fillId="0" borderId="0" xfId="26" applyFont="1" applyBorder="1">
      <alignment/>
      <protection/>
    </xf>
    <xf numFmtId="184" fontId="8" fillId="0" borderId="0" xfId="26" applyNumberFormat="1" applyAlignment="1">
      <alignment vertical="center"/>
      <protection/>
    </xf>
    <xf numFmtId="184" fontId="8" fillId="0" borderId="0" xfId="26" applyNumberFormat="1">
      <alignment/>
      <protection/>
    </xf>
    <xf numFmtId="0" fontId="8" fillId="0" borderId="0" xfId="27">
      <alignment/>
      <protection/>
    </xf>
    <xf numFmtId="0" fontId="8" fillId="0" borderId="13" xfId="27" applyBorder="1" applyAlignment="1">
      <alignment horizontal="centerContinuous" vertical="center"/>
      <protection/>
    </xf>
    <xf numFmtId="0" fontId="8" fillId="0" borderId="15" xfId="27" applyBorder="1" applyAlignment="1">
      <alignment horizontal="centerContinuous" vertical="center"/>
      <protection/>
    </xf>
    <xf numFmtId="0" fontId="8" fillId="0" borderId="0" xfId="27" applyAlignment="1">
      <alignment horizontal="centerContinuous"/>
      <protection/>
    </xf>
    <xf numFmtId="0" fontId="8" fillId="0" borderId="0" xfId="27" applyBorder="1" applyAlignment="1">
      <alignment horizontal="centerContinuous"/>
      <protection/>
    </xf>
    <xf numFmtId="0" fontId="30" fillId="0" borderId="0" xfId="27" applyFont="1" applyAlignment="1">
      <alignment horizontal="centerContinuous" vertical="center"/>
      <protection/>
    </xf>
    <xf numFmtId="0" fontId="8" fillId="0" borderId="0" xfId="27" applyFont="1" applyAlignment="1">
      <alignment horizontal="centerContinuous" vertical="center"/>
      <protection/>
    </xf>
    <xf numFmtId="0" fontId="43" fillId="0" borderId="0" xfId="27" applyFont="1" applyAlignment="1">
      <alignment horizontal="centerContinuous" vertical="center"/>
      <protection/>
    </xf>
    <xf numFmtId="0" fontId="8" fillId="0" borderId="0" xfId="27" applyFont="1" applyAlignment="1">
      <alignment horizontal="left"/>
      <protection/>
    </xf>
    <xf numFmtId="0" fontId="8" fillId="0" borderId="0" xfId="27" applyFont="1" applyAlignment="1">
      <alignment horizontal="center"/>
      <protection/>
    </xf>
    <xf numFmtId="0" fontId="8" fillId="0" borderId="0" xfId="27" applyAlignment="1">
      <alignment horizontal="centerContinuous" vertical="center"/>
      <protection/>
    </xf>
    <xf numFmtId="0" fontId="8" fillId="0" borderId="22" xfId="27" applyBorder="1" applyAlignment="1">
      <alignment horizontal="centerContinuous"/>
      <protection/>
    </xf>
    <xf numFmtId="0" fontId="8" fillId="0" borderId="13" xfId="27" applyBorder="1" applyAlignment="1">
      <alignment horizontal="center" vertical="center"/>
      <protection/>
    </xf>
    <xf numFmtId="0" fontId="8" fillId="0" borderId="14" xfId="27" applyBorder="1" applyAlignment="1">
      <alignment horizontal="center" vertical="center"/>
      <protection/>
    </xf>
    <xf numFmtId="0" fontId="8" fillId="0" borderId="15" xfId="27" applyBorder="1" applyAlignment="1">
      <alignment horizontal="center" vertical="center"/>
      <protection/>
    </xf>
    <xf numFmtId="0" fontId="8" fillId="0" borderId="0" xfId="27" applyBorder="1">
      <alignment/>
      <protection/>
    </xf>
    <xf numFmtId="0" fontId="12" fillId="0" borderId="13" xfId="27" applyFont="1" applyBorder="1" applyAlignment="1">
      <alignment horizontal="center" vertical="center"/>
      <protection/>
    </xf>
    <xf numFmtId="0" fontId="12" fillId="0" borderId="14" xfId="27" applyFont="1" applyBorder="1" applyAlignment="1">
      <alignment horizontal="center" vertical="center"/>
      <protection/>
    </xf>
    <xf numFmtId="0" fontId="12" fillId="0" borderId="15" xfId="27" applyFont="1" applyBorder="1" applyAlignment="1">
      <alignment horizontal="center" vertical="center"/>
      <protection/>
    </xf>
    <xf numFmtId="0" fontId="8" fillId="0" borderId="23" xfId="27" applyBorder="1">
      <alignment/>
      <protection/>
    </xf>
    <xf numFmtId="0" fontId="8" fillId="0" borderId="0" xfId="27" applyAlignment="1">
      <alignment horizontal="centerContinuous" vertical="top"/>
      <protection/>
    </xf>
    <xf numFmtId="0" fontId="8" fillId="0" borderId="0" xfId="27" applyAlignment="1">
      <alignment vertical="top"/>
      <protection/>
    </xf>
    <xf numFmtId="0" fontId="8" fillId="0" borderId="0" xfId="27" applyAlignment="1">
      <alignment horizontal="centerContinuous" vertical="top" wrapText="1"/>
      <protection/>
    </xf>
    <xf numFmtId="0" fontId="8" fillId="0" borderId="0" xfId="27" applyAlignment="1">
      <alignment horizontal="left"/>
      <protection/>
    </xf>
    <xf numFmtId="0" fontId="8" fillId="0" borderId="35" xfId="27" applyBorder="1" applyAlignment="1">
      <alignment horizontal="centerContinuous" vertical="center"/>
      <protection/>
    </xf>
    <xf numFmtId="0" fontId="8" fillId="0" borderId="10" xfId="27" applyBorder="1" applyAlignment="1">
      <alignment horizontal="centerContinuous" vertical="center" wrapText="1"/>
      <protection/>
    </xf>
    <xf numFmtId="0" fontId="8" fillId="0" borderId="10" xfId="27" applyBorder="1" applyAlignment="1">
      <alignment horizontal="centerContinuous" vertical="center"/>
      <protection/>
    </xf>
    <xf numFmtId="0" fontId="8" fillId="0" borderId="11" xfId="27" applyBorder="1" applyAlignment="1">
      <alignment horizontal="centerContinuous" vertical="center"/>
      <protection/>
    </xf>
    <xf numFmtId="0" fontId="8" fillId="0" borderId="9" xfId="27" applyBorder="1" applyAlignment="1">
      <alignment horizontal="centerContinuous" vertical="center"/>
      <protection/>
    </xf>
    <xf numFmtId="0" fontId="8" fillId="0" borderId="4" xfId="27" applyBorder="1" applyAlignment="1">
      <alignment horizontal="centerContinuous" vertical="center"/>
      <protection/>
    </xf>
    <xf numFmtId="0" fontId="8" fillId="0" borderId="0" xfId="27" applyBorder="1" applyAlignment="1">
      <alignment horizontal="centerContinuous" vertical="center"/>
      <protection/>
    </xf>
    <xf numFmtId="0" fontId="8" fillId="0" borderId="18" xfId="27" applyBorder="1" applyAlignment="1">
      <alignment horizontal="centerContinuous" vertical="center"/>
      <protection/>
    </xf>
    <xf numFmtId="0" fontId="8" fillId="0" borderId="12" xfId="27" applyBorder="1">
      <alignment/>
      <protection/>
    </xf>
    <xf numFmtId="0" fontId="8" fillId="0" borderId="18" xfId="27" applyBorder="1">
      <alignment/>
      <protection/>
    </xf>
    <xf numFmtId="0" fontId="8" fillId="0" borderId="37" xfId="27" applyBorder="1" applyAlignment="1">
      <alignment horizontal="centerContinuous" vertical="center"/>
      <protection/>
    </xf>
    <xf numFmtId="0" fontId="8" fillId="0" borderId="25" xfId="27" applyBorder="1" applyAlignment="1">
      <alignment horizontal="centerContinuous" vertical="center"/>
      <protection/>
    </xf>
    <xf numFmtId="0" fontId="8" fillId="0" borderId="26" xfId="27" applyBorder="1" applyAlignment="1">
      <alignment horizontal="centerContinuous" vertical="center"/>
      <protection/>
    </xf>
    <xf numFmtId="0" fontId="8" fillId="0" borderId="24" xfId="27" applyBorder="1" applyAlignment="1">
      <alignment horizontal="centerContinuous" vertical="center"/>
      <protection/>
    </xf>
    <xf numFmtId="0" fontId="8" fillId="0" borderId="24" xfId="27" applyBorder="1" applyAlignment="1" quotePrefix="1">
      <alignment horizontal="centerContinuous" vertical="center"/>
      <protection/>
    </xf>
    <xf numFmtId="0" fontId="8" fillId="0" borderId="33" xfId="27" applyBorder="1" applyAlignment="1" quotePrefix="1">
      <alignment horizontal="centerContinuous" vertical="center"/>
      <protection/>
    </xf>
    <xf numFmtId="0" fontId="8" fillId="0" borderId="25" xfId="27" applyBorder="1" applyAlignment="1">
      <alignment vertical="center"/>
      <protection/>
    </xf>
    <xf numFmtId="0" fontId="26" fillId="0" borderId="37" xfId="27" applyFont="1" applyBorder="1" applyAlignment="1">
      <alignment vertical="center"/>
      <protection/>
    </xf>
    <xf numFmtId="184" fontId="12" fillId="0" borderId="25" xfId="27" applyNumberFormat="1" applyFont="1" applyBorder="1" applyAlignment="1">
      <alignment vertical="center"/>
      <protection/>
    </xf>
    <xf numFmtId="184" fontId="8" fillId="0" borderId="25" xfId="27" applyNumberFormat="1" applyBorder="1" applyAlignment="1">
      <alignment vertical="center"/>
      <protection/>
    </xf>
    <xf numFmtId="184" fontId="8" fillId="0" borderId="25" xfId="27" applyNumberFormat="1" applyBorder="1" applyAlignment="1">
      <alignment horizontal="centerContinuous" vertical="center" wrapText="1"/>
      <protection/>
    </xf>
    <xf numFmtId="0" fontId="8" fillId="0" borderId="25" xfId="27" applyBorder="1">
      <alignment/>
      <protection/>
    </xf>
    <xf numFmtId="0" fontId="18" fillId="0" borderId="25" xfId="27" applyFont="1" applyBorder="1" applyAlignment="1">
      <alignment horizontal="centerContinuous" vertical="center" wrapText="1"/>
      <protection/>
    </xf>
    <xf numFmtId="0" fontId="14" fillId="0" borderId="25" xfId="27" applyFont="1" applyBorder="1" applyAlignment="1">
      <alignment horizontal="centerContinuous" vertical="center" wrapText="1"/>
      <protection/>
    </xf>
    <xf numFmtId="0" fontId="8" fillId="0" borderId="26" xfId="27" applyBorder="1" applyAlignment="1">
      <alignment wrapText="1"/>
      <protection/>
    </xf>
    <xf numFmtId="0" fontId="8" fillId="0" borderId="37" xfId="27" applyFont="1" applyBorder="1" applyAlignment="1">
      <alignment vertical="center"/>
      <protection/>
    </xf>
    <xf numFmtId="0" fontId="8" fillId="0" borderId="25" xfId="27" applyBorder="1" applyAlignment="1">
      <alignment/>
      <protection/>
    </xf>
    <xf numFmtId="0" fontId="8" fillId="0" borderId="26" xfId="27" applyBorder="1">
      <alignment/>
      <protection/>
    </xf>
    <xf numFmtId="0" fontId="33" fillId="0" borderId="25" xfId="27" applyFont="1" applyBorder="1" applyAlignment="1">
      <alignment vertical="center"/>
      <protection/>
    </xf>
    <xf numFmtId="0" fontId="25" fillId="0" borderId="37" xfId="27" applyFont="1" applyBorder="1" applyAlignment="1">
      <alignment vertical="center"/>
      <protection/>
    </xf>
    <xf numFmtId="184" fontId="25" fillId="0" borderId="25" xfId="27" applyNumberFormat="1" applyFont="1" applyBorder="1" applyAlignment="1">
      <alignment horizontal="centerContinuous" vertical="center" wrapText="1"/>
      <protection/>
    </xf>
    <xf numFmtId="184" fontId="26" fillId="0" borderId="25" xfId="27" applyNumberFormat="1" applyFont="1" applyBorder="1" applyAlignment="1">
      <alignment horizontal="centerContinuous" vertical="center" wrapText="1"/>
      <protection/>
    </xf>
    <xf numFmtId="0" fontId="26" fillId="0" borderId="25" xfId="27" applyFont="1" applyBorder="1" applyAlignment="1">
      <alignment horizontal="centerContinuous" vertical="center" wrapText="1"/>
      <protection/>
    </xf>
    <xf numFmtId="0" fontId="25" fillId="0" borderId="25" xfId="27" applyFont="1" applyBorder="1" applyAlignment="1">
      <alignment horizontal="centerContinuous" vertical="center" wrapText="1"/>
      <protection/>
    </xf>
    <xf numFmtId="0" fontId="25" fillId="0" borderId="25" xfId="27" applyFont="1" applyBorder="1" applyAlignment="1">
      <alignment vertical="center"/>
      <protection/>
    </xf>
    <xf numFmtId="0" fontId="26" fillId="0" borderId="0" xfId="27" applyFont="1" applyBorder="1">
      <alignment/>
      <protection/>
    </xf>
    <xf numFmtId="0" fontId="14" fillId="0" borderId="25" xfId="27" applyFont="1" applyBorder="1" applyAlignment="1">
      <alignment vertical="center"/>
      <protection/>
    </xf>
    <xf numFmtId="0" fontId="42" fillId="0" borderId="25" xfId="27" applyFont="1" applyBorder="1" applyAlignment="1">
      <alignment vertical="center"/>
      <protection/>
    </xf>
    <xf numFmtId="0" fontId="8" fillId="0" borderId="25" xfId="27" applyFill="1" applyBorder="1" applyAlignment="1">
      <alignment/>
      <protection/>
    </xf>
    <xf numFmtId="0" fontId="8" fillId="0" borderId="25" xfId="27" applyFill="1" applyBorder="1">
      <alignment/>
      <protection/>
    </xf>
    <xf numFmtId="0" fontId="8" fillId="0" borderId="26" xfId="27" applyFill="1" applyBorder="1">
      <alignment/>
      <protection/>
    </xf>
    <xf numFmtId="0" fontId="34" fillId="0" borderId="37" xfId="27" applyFont="1" applyBorder="1" applyAlignment="1">
      <alignment vertical="center"/>
      <protection/>
    </xf>
    <xf numFmtId="0" fontId="34" fillId="0" borderId="36" xfId="27" applyFont="1" applyBorder="1" applyAlignment="1">
      <alignment vertical="center"/>
      <protection/>
    </xf>
    <xf numFmtId="184" fontId="8" fillId="0" borderId="20" xfId="27" applyNumberFormat="1" applyBorder="1" applyAlignment="1">
      <alignment vertical="center"/>
      <protection/>
    </xf>
    <xf numFmtId="0" fontId="8" fillId="0" borderId="20" xfId="27" applyBorder="1">
      <alignment/>
      <protection/>
    </xf>
    <xf numFmtId="0" fontId="14" fillId="0" borderId="20" xfId="27" applyFont="1" applyBorder="1" applyAlignment="1">
      <alignment vertical="center"/>
      <protection/>
    </xf>
    <xf numFmtId="0" fontId="42" fillId="0" borderId="20" xfId="27" applyFont="1" applyBorder="1" applyAlignment="1">
      <alignment vertical="center"/>
      <protection/>
    </xf>
    <xf numFmtId="0" fontId="33" fillId="0" borderId="21" xfId="27" applyFont="1" applyBorder="1" applyAlignment="1">
      <alignment vertical="center"/>
      <protection/>
    </xf>
    <xf numFmtId="0" fontId="8" fillId="0" borderId="20" xfId="27" applyBorder="1" applyAlignment="1">
      <alignment/>
      <protection/>
    </xf>
    <xf numFmtId="0" fontId="8" fillId="0" borderId="21" xfId="27" applyBorder="1">
      <alignment/>
      <protection/>
    </xf>
    <xf numFmtId="184" fontId="8" fillId="0" borderId="20" xfId="27" applyNumberFormat="1" applyBorder="1" applyAlignment="1">
      <alignment horizontal="centerContinuous" vertical="center" wrapText="1"/>
      <protection/>
    </xf>
    <xf numFmtId="0" fontId="8" fillId="0" borderId="20" xfId="27" applyBorder="1" applyAlignment="1">
      <alignment horizontal="centerContinuous" vertical="center" wrapText="1"/>
      <protection/>
    </xf>
    <xf numFmtId="0" fontId="14" fillId="0" borderId="20" xfId="27" applyFont="1" applyBorder="1" applyAlignment="1">
      <alignment horizontal="centerContinuous" vertical="center" wrapText="1"/>
      <protection/>
    </xf>
    <xf numFmtId="0" fontId="42" fillId="0" borderId="20" xfId="27" applyFont="1" applyBorder="1" applyAlignment="1">
      <alignment horizontal="centerContinuous" vertical="center" wrapText="1"/>
      <protection/>
    </xf>
    <xf numFmtId="0" fontId="8" fillId="0" borderId="19" xfId="27" applyBorder="1" applyAlignment="1" quotePrefix="1">
      <alignment horizontal="centerContinuous" vertical="center"/>
      <protection/>
    </xf>
    <xf numFmtId="0" fontId="8" fillId="0" borderId="29" xfId="27" applyBorder="1" applyAlignment="1" quotePrefix="1">
      <alignment horizontal="centerContinuous" vertical="center"/>
      <protection/>
    </xf>
    <xf numFmtId="0" fontId="26" fillId="0" borderId="36" xfId="27" applyFont="1" applyBorder="1" applyAlignment="1">
      <alignment vertical="center"/>
      <protection/>
    </xf>
    <xf numFmtId="0" fontId="42" fillId="0" borderId="21" xfId="27" applyFont="1" applyBorder="1" applyAlignment="1">
      <alignment vertical="center"/>
      <protection/>
    </xf>
    <xf numFmtId="0" fontId="33" fillId="0" borderId="20" xfId="27" applyFont="1" applyBorder="1" applyAlignment="1">
      <alignment vertical="center"/>
      <protection/>
    </xf>
    <xf numFmtId="184" fontId="12" fillId="0" borderId="20" xfId="27" applyNumberFormat="1" applyFont="1" applyBorder="1" applyAlignment="1">
      <alignment vertical="center"/>
      <protection/>
    </xf>
    <xf numFmtId="184" fontId="8" fillId="0" borderId="20" xfId="27" applyNumberFormat="1" applyFont="1" applyBorder="1" applyAlignment="1">
      <alignment horizontal="centerContinuous" vertical="center" wrapText="1"/>
      <protection/>
    </xf>
    <xf numFmtId="0" fontId="8" fillId="0" borderId="26" xfId="27" applyBorder="1" applyAlignment="1">
      <alignment vertical="center" wrapText="1"/>
      <protection/>
    </xf>
    <xf numFmtId="0" fontId="14" fillId="0" borderId="36" xfId="27" applyFont="1" applyBorder="1" applyAlignment="1">
      <alignment vertical="center"/>
      <protection/>
    </xf>
    <xf numFmtId="0" fontId="8" fillId="0" borderId="24" xfId="27" applyFont="1" applyBorder="1" applyAlignment="1" quotePrefix="1">
      <alignment horizontal="centerContinuous" vertical="center"/>
      <protection/>
    </xf>
    <xf numFmtId="0" fontId="8" fillId="0" borderId="26" xfId="27" applyBorder="1" applyAlignment="1" quotePrefix="1">
      <alignment horizontal="centerContinuous" vertical="center"/>
      <protection/>
    </xf>
    <xf numFmtId="0" fontId="18" fillId="0" borderId="36" xfId="27" applyFont="1" applyBorder="1" applyAlignment="1">
      <alignment vertical="center"/>
      <protection/>
    </xf>
    <xf numFmtId="0" fontId="8" fillId="0" borderId="20" xfId="27" applyFont="1" applyBorder="1">
      <alignment/>
      <protection/>
    </xf>
    <xf numFmtId="0" fontId="8" fillId="0" borderId="0" xfId="27" applyFont="1" applyBorder="1">
      <alignment/>
      <protection/>
    </xf>
    <xf numFmtId="184" fontId="12" fillId="0" borderId="20" xfId="27" applyNumberFormat="1" applyFont="1" applyBorder="1" applyAlignment="1">
      <alignment horizontal="centerContinuous" vertical="center" wrapText="1"/>
      <protection/>
    </xf>
    <xf numFmtId="0" fontId="42" fillId="0" borderId="20" xfId="27" applyFont="1" applyBorder="1" applyAlignment="1">
      <alignment horizontal="centerContinuous" vertical="center" wrapText="1"/>
      <protection/>
    </xf>
    <xf numFmtId="0" fontId="42" fillId="0" borderId="21" xfId="27" applyFont="1" applyBorder="1" applyAlignment="1">
      <alignment horizontal="centerContinuous" vertical="center" wrapText="1"/>
      <protection/>
    </xf>
    <xf numFmtId="0" fontId="33" fillId="0" borderId="20" xfId="27" applyFont="1" applyBorder="1" applyAlignment="1">
      <alignment horizontal="centerContinuous" vertical="center" wrapText="1"/>
      <protection/>
    </xf>
    <xf numFmtId="0" fontId="33" fillId="0" borderId="21" xfId="27" applyFont="1" applyBorder="1" applyAlignment="1">
      <alignment horizontal="centerContinuous" vertical="center" wrapText="1"/>
      <protection/>
    </xf>
    <xf numFmtId="184" fontId="8" fillId="0" borderId="20" xfId="27" applyNumberFormat="1" applyFont="1" applyBorder="1" applyAlignment="1">
      <alignment vertical="center"/>
      <protection/>
    </xf>
    <xf numFmtId="184" fontId="8" fillId="0" borderId="0" xfId="27" applyNumberFormat="1">
      <alignment/>
      <protection/>
    </xf>
    <xf numFmtId="184" fontId="8" fillId="0" borderId="0" xfId="27" applyNumberFormat="1" applyAlignment="1">
      <alignment vertical="center"/>
      <protection/>
    </xf>
    <xf numFmtId="0" fontId="8" fillId="0" borderId="0" xfId="28">
      <alignment/>
      <protection/>
    </xf>
    <xf numFmtId="0" fontId="8" fillId="0" borderId="0" xfId="28" applyBorder="1" applyAlignment="1">
      <alignment horizontal="centerContinuous" vertical="center"/>
      <protection/>
    </xf>
    <xf numFmtId="0" fontId="8" fillId="0" borderId="0" xfId="28" applyAlignment="1">
      <alignment horizontal="centerContinuous"/>
      <protection/>
    </xf>
    <xf numFmtId="0" fontId="8" fillId="0" borderId="0" xfId="28" applyBorder="1" applyAlignment="1">
      <alignment horizontal="centerContinuous"/>
      <protection/>
    </xf>
    <xf numFmtId="0" fontId="30" fillId="0" borderId="0" xfId="28" applyFont="1" applyAlignment="1">
      <alignment horizontal="centerContinuous" vertical="center"/>
      <protection/>
    </xf>
    <xf numFmtId="0" fontId="8" fillId="0" borderId="0" xfId="28" applyAlignment="1">
      <alignment horizontal="centerContinuous" vertical="center"/>
      <protection/>
    </xf>
    <xf numFmtId="0" fontId="11" fillId="0" borderId="0" xfId="28" applyFont="1" applyAlignment="1">
      <alignment horizontal="centerContinuous" vertical="center"/>
      <protection/>
    </xf>
    <xf numFmtId="0" fontId="8" fillId="0" borderId="0" xfId="28" applyAlignment="1">
      <alignment horizontal="center" vertical="center"/>
      <protection/>
    </xf>
    <xf numFmtId="0" fontId="8" fillId="0" borderId="22" xfId="28" applyBorder="1" applyAlignment="1">
      <alignment horizontal="centerContinuous"/>
      <protection/>
    </xf>
    <xf numFmtId="0" fontId="8" fillId="0" borderId="13" xfId="28" applyBorder="1" applyAlignment="1">
      <alignment horizontal="center" vertical="center"/>
      <protection/>
    </xf>
    <xf numFmtId="0" fontId="8" fillId="0" borderId="14" xfId="28" applyBorder="1" applyAlignment="1">
      <alignment horizontal="center" vertical="center"/>
      <protection/>
    </xf>
    <xf numFmtId="0" fontId="8" fillId="0" borderId="15" xfId="28" applyBorder="1" applyAlignment="1">
      <alignment horizontal="center" vertical="center"/>
      <protection/>
    </xf>
    <xf numFmtId="0" fontId="8" fillId="0" borderId="0" xfId="28" applyBorder="1">
      <alignment/>
      <protection/>
    </xf>
    <xf numFmtId="0" fontId="8" fillId="0" borderId="13" xfId="28" applyBorder="1" applyAlignment="1">
      <alignment horizontal="centerContinuous" vertical="center"/>
      <protection/>
    </xf>
    <xf numFmtId="0" fontId="8" fillId="0" borderId="15" xfId="28" applyBorder="1" applyAlignment="1">
      <alignment horizontal="centerContinuous" vertical="center"/>
      <protection/>
    </xf>
    <xf numFmtId="0" fontId="12" fillId="0" borderId="13" xfId="28" applyFont="1" applyBorder="1" applyAlignment="1">
      <alignment horizontal="center" vertical="center"/>
      <protection/>
    </xf>
    <xf numFmtId="0" fontId="12" fillId="0" borderId="14" xfId="28" applyFont="1" applyBorder="1" applyAlignment="1">
      <alignment horizontal="center" vertical="center"/>
      <protection/>
    </xf>
    <xf numFmtId="0" fontId="12" fillId="0" borderId="15" xfId="28" applyFont="1" applyBorder="1" applyAlignment="1">
      <alignment horizontal="center" vertical="center"/>
      <protection/>
    </xf>
    <xf numFmtId="0" fontId="8" fillId="0" borderId="23" xfId="28" applyBorder="1">
      <alignment/>
      <protection/>
    </xf>
    <xf numFmtId="0" fontId="8" fillId="0" borderId="0" xfId="28" applyAlignment="1">
      <alignment horizontal="centerContinuous" vertical="top"/>
      <protection/>
    </xf>
    <xf numFmtId="0" fontId="8" fillId="0" borderId="0" xfId="28" applyAlignment="1">
      <alignment vertical="top"/>
      <protection/>
    </xf>
    <xf numFmtId="0" fontId="8" fillId="0" borderId="0" xfId="28" applyAlignment="1">
      <alignment horizontal="centerContinuous" vertical="top" wrapText="1"/>
      <protection/>
    </xf>
    <xf numFmtId="0" fontId="8" fillId="0" borderId="0" xfId="28" applyAlignment="1">
      <alignment horizontal="left"/>
      <protection/>
    </xf>
    <xf numFmtId="0" fontId="8" fillId="0" borderId="9" xfId="28" applyBorder="1" applyAlignment="1">
      <alignment horizontal="centerContinuous" vertical="center"/>
      <protection/>
    </xf>
    <xf numFmtId="0" fontId="8" fillId="0" borderId="10" xfId="28" applyBorder="1" applyAlignment="1">
      <alignment horizontal="centerContinuous" vertical="center" wrapText="1"/>
      <protection/>
    </xf>
    <xf numFmtId="0" fontId="8" fillId="0" borderId="10" xfId="28" applyBorder="1" applyAlignment="1">
      <alignment horizontal="centerContinuous" vertical="center"/>
      <protection/>
    </xf>
    <xf numFmtId="0" fontId="8" fillId="0" borderId="11" xfId="28" applyBorder="1" applyAlignment="1">
      <alignment horizontal="centerContinuous" vertical="center"/>
      <protection/>
    </xf>
    <xf numFmtId="0" fontId="8" fillId="0" borderId="12" xfId="28" applyBorder="1" applyAlignment="1">
      <alignment horizontal="centerContinuous"/>
      <protection/>
    </xf>
    <xf numFmtId="0" fontId="8" fillId="0" borderId="18" xfId="28" applyBorder="1" applyAlignment="1">
      <alignment horizontal="centerContinuous"/>
      <protection/>
    </xf>
    <xf numFmtId="0" fontId="8" fillId="0" borderId="12" xfId="28" applyBorder="1">
      <alignment/>
      <protection/>
    </xf>
    <xf numFmtId="0" fontId="8" fillId="0" borderId="18" xfId="28" applyBorder="1">
      <alignment/>
      <protection/>
    </xf>
    <xf numFmtId="0" fontId="8" fillId="0" borderId="33" xfId="28" applyBorder="1" applyAlignment="1">
      <alignment horizontal="centerContinuous" vertical="center"/>
      <protection/>
    </xf>
    <xf numFmtId="0" fontId="8" fillId="0" borderId="26" xfId="28" applyBorder="1" applyAlignment="1">
      <alignment horizontal="centerContinuous" vertical="center"/>
      <protection/>
    </xf>
    <xf numFmtId="0" fontId="8" fillId="0" borderId="25" xfId="28" applyBorder="1" applyAlignment="1">
      <alignment horizontal="centerContinuous" vertical="center"/>
      <protection/>
    </xf>
    <xf numFmtId="0" fontId="8" fillId="0" borderId="24" xfId="28" applyBorder="1" applyAlignment="1">
      <alignment horizontal="centerContinuous" vertical="center"/>
      <protection/>
    </xf>
    <xf numFmtId="0" fontId="8" fillId="0" borderId="19" xfId="28" applyBorder="1" applyAlignment="1" quotePrefix="1">
      <alignment horizontal="centerContinuous" vertical="center"/>
      <protection/>
    </xf>
    <xf numFmtId="0" fontId="8" fillId="0" borderId="21" xfId="28" applyBorder="1" applyAlignment="1">
      <alignment horizontal="centerContinuous" vertical="center"/>
      <protection/>
    </xf>
    <xf numFmtId="0" fontId="44" fillId="0" borderId="24" xfId="28" applyFont="1" applyBorder="1" applyAlignment="1">
      <alignment vertical="center"/>
      <protection/>
    </xf>
    <xf numFmtId="184" fontId="44" fillId="0" borderId="20" xfId="28" applyNumberFormat="1" applyFont="1" applyBorder="1" applyAlignment="1">
      <alignment vertical="center"/>
      <protection/>
    </xf>
    <xf numFmtId="0" fontId="44" fillId="0" borderId="20" xfId="28" applyFont="1" applyBorder="1">
      <alignment/>
      <protection/>
    </xf>
    <xf numFmtId="0" fontId="44" fillId="0" borderId="20" xfId="28" applyFont="1" applyBorder="1" applyAlignment="1">
      <alignment vertical="center"/>
      <protection/>
    </xf>
    <xf numFmtId="0" fontId="44" fillId="0" borderId="19" xfId="28" applyFont="1" applyBorder="1" applyAlignment="1">
      <alignment vertical="center"/>
      <protection/>
    </xf>
    <xf numFmtId="0" fontId="44" fillId="0" borderId="21" xfId="28" applyFont="1" applyBorder="1" applyAlignment="1">
      <alignment vertical="center"/>
      <protection/>
    </xf>
    <xf numFmtId="0" fontId="8" fillId="0" borderId="20" xfId="28" applyFont="1" applyBorder="1" applyAlignment="1" quotePrefix="1">
      <alignment horizontal="centerContinuous" vertical="center"/>
      <protection/>
    </xf>
    <xf numFmtId="0" fontId="44" fillId="0" borderId="25" xfId="28" applyFont="1" applyBorder="1" applyAlignment="1">
      <alignment vertical="center"/>
      <protection/>
    </xf>
    <xf numFmtId="0" fontId="8" fillId="0" borderId="20" xfId="28" applyBorder="1" applyAlignment="1" quotePrefix="1">
      <alignment horizontal="centerContinuous" vertical="center"/>
      <protection/>
    </xf>
    <xf numFmtId="0" fontId="8" fillId="0" borderId="26" xfId="28" applyBorder="1" applyAlignment="1">
      <alignment horizontal="centerContinuous"/>
      <protection/>
    </xf>
    <xf numFmtId="184" fontId="44" fillId="0" borderId="0" xfId="28" applyNumberFormat="1" applyFont="1" applyBorder="1" applyAlignment="1">
      <alignment vertical="center"/>
      <protection/>
    </xf>
    <xf numFmtId="184" fontId="44" fillId="0" borderId="19" xfId="28" applyNumberFormat="1" applyFont="1" applyBorder="1" applyAlignment="1">
      <alignment vertical="center"/>
      <protection/>
    </xf>
    <xf numFmtId="184" fontId="44" fillId="0" borderId="25" xfId="28" applyNumberFormat="1" applyFont="1" applyBorder="1" applyAlignment="1">
      <alignment vertical="center"/>
      <protection/>
    </xf>
    <xf numFmtId="0" fontId="45" fillId="0" borderId="19" xfId="28" applyFont="1" applyBorder="1" applyAlignment="1">
      <alignment vertical="center"/>
      <protection/>
    </xf>
    <xf numFmtId="0" fontId="26" fillId="0" borderId="0" xfId="28" applyFont="1">
      <alignment/>
      <protection/>
    </xf>
    <xf numFmtId="184" fontId="8" fillId="0" borderId="0" xfId="28" applyNumberFormat="1">
      <alignment/>
      <protection/>
    </xf>
    <xf numFmtId="0" fontId="17" fillId="0" borderId="0" xfId="29">
      <alignment/>
      <protection/>
    </xf>
    <xf numFmtId="1" fontId="17" fillId="0" borderId="0" xfId="29" applyNumberFormat="1" applyBorder="1" applyAlignment="1">
      <alignment horizontal="centerContinuous" vertical="center"/>
      <protection/>
    </xf>
    <xf numFmtId="192" fontId="46" fillId="0" borderId="0" xfId="40" applyNumberFormat="1" applyFont="1">
      <alignment/>
      <protection/>
    </xf>
    <xf numFmtId="0" fontId="47" fillId="0" borderId="0" xfId="29" applyFont="1" applyBorder="1" applyAlignment="1">
      <alignment horizontal="centerContinuous"/>
      <protection/>
    </xf>
    <xf numFmtId="0" fontId="17" fillId="0" borderId="0" xfId="29" applyBorder="1" applyAlignment="1">
      <alignment horizontal="centerContinuous"/>
      <protection/>
    </xf>
    <xf numFmtId="0" fontId="48" fillId="0" borderId="0" xfId="29" applyFont="1" applyAlignment="1">
      <alignment horizontal="centerContinuous" vertical="center"/>
      <protection/>
    </xf>
    <xf numFmtId="0" fontId="17" fillId="0" borderId="0" xfId="29" applyAlignment="1">
      <alignment horizontal="centerContinuous" vertical="center"/>
      <protection/>
    </xf>
    <xf numFmtId="0" fontId="47" fillId="0" borderId="0" xfId="29" applyFont="1" applyAlignment="1">
      <alignment horizontal="centerContinuous" vertical="center"/>
      <protection/>
    </xf>
    <xf numFmtId="0" fontId="17" fillId="0" borderId="0" xfId="29" applyAlignment="1">
      <alignment horizontal="centerContinuous"/>
      <protection/>
    </xf>
    <xf numFmtId="0" fontId="49" fillId="0" borderId="0" xfId="29" applyFont="1" applyBorder="1" applyAlignment="1">
      <alignment horizontal="centerContinuous"/>
      <protection/>
    </xf>
    <xf numFmtId="0" fontId="47" fillId="0" borderId="13" xfId="29" applyFont="1" applyBorder="1">
      <alignment/>
      <protection/>
    </xf>
    <xf numFmtId="0" fontId="47" fillId="0" borderId="14" xfId="29" applyFont="1" applyBorder="1">
      <alignment/>
      <protection/>
    </xf>
    <xf numFmtId="0" fontId="47" fillId="0" borderId="15" xfId="29" applyFont="1" applyBorder="1">
      <alignment/>
      <protection/>
    </xf>
    <xf numFmtId="0" fontId="47" fillId="0" borderId="0" xfId="29" applyFont="1">
      <alignment/>
      <protection/>
    </xf>
    <xf numFmtId="0" fontId="47" fillId="0" borderId="13" xfId="29" applyFont="1" applyBorder="1" applyAlignment="1">
      <alignment horizontal="centerContinuous" vertical="center"/>
      <protection/>
    </xf>
    <xf numFmtId="0" fontId="47" fillId="0" borderId="15" xfId="29" applyFont="1" applyBorder="1" applyAlignment="1">
      <alignment horizontal="centerContinuous" vertical="center"/>
      <protection/>
    </xf>
    <xf numFmtId="0" fontId="47" fillId="0" borderId="13" xfId="29" applyFont="1" applyBorder="1" applyAlignment="1">
      <alignment horizontal="center" vertical="center"/>
      <protection/>
    </xf>
    <xf numFmtId="49" fontId="47" fillId="0" borderId="14" xfId="29" applyNumberFormat="1" applyFont="1" applyBorder="1" applyAlignment="1">
      <alignment horizontal="center" vertical="center"/>
      <protection/>
    </xf>
    <xf numFmtId="0" fontId="47" fillId="0" borderId="15" xfId="29" applyFont="1" applyBorder="1" applyAlignment="1">
      <alignment horizontal="center" vertical="center"/>
      <protection/>
    </xf>
    <xf numFmtId="0" fontId="47" fillId="0" borderId="23" xfId="29" applyFont="1" applyBorder="1">
      <alignment/>
      <protection/>
    </xf>
    <xf numFmtId="0" fontId="47" fillId="0" borderId="0" xfId="29" applyFont="1" applyAlignment="1">
      <alignment horizontal="centerContinuous" vertical="top"/>
      <protection/>
    </xf>
    <xf numFmtId="0" fontId="47" fillId="0" borderId="0" xfId="29" applyFont="1" applyAlignment="1">
      <alignment vertical="top"/>
      <protection/>
    </xf>
    <xf numFmtId="0" fontId="47" fillId="0" borderId="0" xfId="29" applyFont="1" applyAlignment="1">
      <alignment horizontal="centerContinuous" vertical="top" wrapText="1"/>
      <protection/>
    </xf>
    <xf numFmtId="0" fontId="47" fillId="0" borderId="0" xfId="29" applyFont="1" applyAlignment="1">
      <alignment horizontal="centerContinuous"/>
      <protection/>
    </xf>
    <xf numFmtId="192" fontId="44" fillId="0" borderId="0" xfId="40" applyNumberFormat="1" applyFont="1">
      <alignment/>
      <protection/>
    </xf>
    <xf numFmtId="192" fontId="50" fillId="0" borderId="0" xfId="40" applyNumberFormat="1" applyFont="1" applyAlignment="1">
      <alignment horizontal="centerContinuous" vertical="center" wrapText="1"/>
      <protection/>
    </xf>
    <xf numFmtId="192" fontId="51" fillId="0" borderId="0" xfId="40" applyNumberFormat="1" applyFont="1" applyAlignment="1">
      <alignment horizontal="right"/>
      <protection/>
    </xf>
    <xf numFmtId="192" fontId="49" fillId="0" borderId="0" xfId="40" applyNumberFormat="1" applyFont="1">
      <alignment/>
      <protection/>
    </xf>
    <xf numFmtId="0" fontId="46" fillId="0" borderId="0" xfId="30" applyFont="1">
      <alignment/>
      <protection/>
    </xf>
    <xf numFmtId="0" fontId="46" fillId="0" borderId="0" xfId="30" applyFont="1" applyBorder="1">
      <alignment/>
      <protection/>
    </xf>
    <xf numFmtId="0" fontId="46" fillId="0" borderId="0" xfId="30" applyFont="1" applyBorder="1" applyAlignment="1">
      <alignment horizontal="centerContinuous" vertical="center"/>
      <protection/>
    </xf>
    <xf numFmtId="0" fontId="46" fillId="0" borderId="23" xfId="30" applyFont="1" applyBorder="1" applyAlignment="1">
      <alignment horizontal="centerContinuous" vertical="center"/>
      <protection/>
    </xf>
    <xf numFmtId="0" fontId="46" fillId="0" borderId="15" xfId="30" applyFont="1" applyBorder="1" applyAlignment="1">
      <alignment horizontal="centerContinuous" vertical="center"/>
      <protection/>
    </xf>
    <xf numFmtId="0" fontId="46" fillId="0" borderId="0" xfId="30" applyFont="1" applyBorder="1" applyAlignment="1">
      <alignment horizontal="centerContinuous"/>
      <protection/>
    </xf>
    <xf numFmtId="0" fontId="46" fillId="0" borderId="0" xfId="30" applyFont="1" applyAlignment="1">
      <alignment horizontal="centerContinuous"/>
      <protection/>
    </xf>
    <xf numFmtId="0" fontId="53" fillId="0" borderId="0" xfId="30" applyFont="1" applyAlignment="1">
      <alignment horizontal="centerContinuous" vertical="center"/>
      <protection/>
    </xf>
    <xf numFmtId="0" fontId="46" fillId="0" borderId="0" xfId="30" applyFont="1" applyAlignment="1">
      <alignment horizontal="centerContinuous" vertical="center"/>
      <protection/>
    </xf>
    <xf numFmtId="0" fontId="54" fillId="0" borderId="0" xfId="30" applyFont="1" applyBorder="1" applyAlignment="1">
      <alignment horizontal="center" vertical="center"/>
      <protection/>
    </xf>
    <xf numFmtId="0" fontId="46" fillId="0" borderId="0" xfId="30" applyFont="1" applyBorder="1" applyAlignment="1">
      <alignment horizontal="centerContinuous" vertical="top"/>
      <protection/>
    </xf>
    <xf numFmtId="0" fontId="46" fillId="0" borderId="22" xfId="30" applyFont="1" applyBorder="1" applyAlignment="1">
      <alignment horizontal="centerContinuous"/>
      <protection/>
    </xf>
    <xf numFmtId="0" fontId="46" fillId="0" borderId="13" xfId="30" applyFont="1" applyBorder="1">
      <alignment/>
      <protection/>
    </xf>
    <xf numFmtId="0" fontId="46" fillId="0" borderId="14" xfId="30" applyFont="1" applyBorder="1">
      <alignment/>
      <protection/>
    </xf>
    <xf numFmtId="0" fontId="46" fillId="0" borderId="15" xfId="30" applyFont="1" applyBorder="1">
      <alignment/>
      <protection/>
    </xf>
    <xf numFmtId="0" fontId="46" fillId="0" borderId="13" xfId="30" applyFont="1" applyBorder="1" applyAlignment="1">
      <alignment horizontal="centerContinuous" vertical="center"/>
      <protection/>
    </xf>
    <xf numFmtId="0" fontId="54" fillId="0" borderId="13" xfId="30" applyFont="1" applyBorder="1" applyAlignment="1">
      <alignment horizontal="center" vertical="center"/>
      <protection/>
    </xf>
    <xf numFmtId="0" fontId="54" fillId="0" borderId="14" xfId="30" applyFont="1" applyBorder="1" applyAlignment="1">
      <alignment horizontal="center" vertical="center"/>
      <protection/>
    </xf>
    <xf numFmtId="0" fontId="54" fillId="0" borderId="15" xfId="30" applyFont="1" applyBorder="1" applyAlignment="1">
      <alignment horizontal="center" vertical="center"/>
      <protection/>
    </xf>
    <xf numFmtId="0" fontId="46" fillId="0" borderId="23" xfId="30" applyFont="1" applyBorder="1">
      <alignment/>
      <protection/>
    </xf>
    <xf numFmtId="0" fontId="46" fillId="0" borderId="0" xfId="30" applyFont="1" applyAlignment="1">
      <alignment horizontal="centerContinuous" vertical="top"/>
      <protection/>
    </xf>
    <xf numFmtId="0" fontId="46" fillId="0" borderId="0" xfId="30" applyFont="1" applyAlignment="1">
      <alignment vertical="top"/>
      <protection/>
    </xf>
    <xf numFmtId="0" fontId="46" fillId="0" borderId="0" xfId="30" applyFont="1" applyAlignment="1">
      <alignment horizontal="centerContinuous" vertical="top" wrapText="1"/>
      <protection/>
    </xf>
    <xf numFmtId="0" fontId="46" fillId="0" borderId="0" xfId="30" applyFont="1" applyBorder="1" applyAlignment="1">
      <alignment vertical="top"/>
      <protection/>
    </xf>
    <xf numFmtId="0" fontId="46" fillId="0" borderId="0" xfId="30" applyFont="1" applyAlignment="1">
      <alignment horizontal="left"/>
      <protection/>
    </xf>
    <xf numFmtId="0" fontId="46" fillId="0" borderId="9" xfId="30" applyFont="1" applyBorder="1" applyAlignment="1">
      <alignment horizontal="centerContinuous" vertical="center"/>
      <protection/>
    </xf>
    <xf numFmtId="0" fontId="46" fillId="0" borderId="10" xfId="30" applyFont="1" applyBorder="1" applyAlignment="1">
      <alignment horizontal="centerContinuous" vertical="center" wrapText="1"/>
      <protection/>
    </xf>
    <xf numFmtId="0" fontId="46" fillId="0" borderId="10" xfId="30" applyFont="1" applyBorder="1" applyAlignment="1">
      <alignment horizontal="centerContinuous" vertical="center"/>
      <protection/>
    </xf>
    <xf numFmtId="0" fontId="46" fillId="0" borderId="11" xfId="30" applyFont="1" applyBorder="1" applyAlignment="1">
      <alignment horizontal="centerContinuous" vertical="center"/>
      <protection/>
    </xf>
    <xf numFmtId="0" fontId="46" fillId="0" borderId="12" xfId="30" applyFont="1" applyBorder="1" applyAlignment="1">
      <alignment horizontal="centerContinuous"/>
      <protection/>
    </xf>
    <xf numFmtId="0" fontId="46" fillId="0" borderId="18" xfId="30" applyFont="1" applyBorder="1" applyAlignment="1">
      <alignment horizontal="centerContinuous"/>
      <protection/>
    </xf>
    <xf numFmtId="0" fontId="46" fillId="0" borderId="20" xfId="30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33" xfId="30" applyFont="1" applyBorder="1" applyAlignment="1">
      <alignment horizontal="centerContinuous" vertical="center"/>
      <protection/>
    </xf>
    <xf numFmtId="0" fontId="46" fillId="0" borderId="26" xfId="30" applyFont="1" applyBorder="1" applyAlignment="1">
      <alignment horizontal="centerContinuous" vertical="center"/>
      <protection/>
    </xf>
    <xf numFmtId="0" fontId="46" fillId="0" borderId="25" xfId="30" applyFont="1" applyBorder="1" applyAlignment="1">
      <alignment horizontal="centerContinuous" vertical="center"/>
      <protection/>
    </xf>
    <xf numFmtId="0" fontId="46" fillId="0" borderId="24" xfId="30" applyFont="1" applyBorder="1" applyAlignment="1">
      <alignment horizontal="centerContinuous" vertical="center"/>
      <protection/>
    </xf>
    <xf numFmtId="0" fontId="46" fillId="0" borderId="19" xfId="30" applyFont="1" applyBorder="1" applyAlignment="1">
      <alignment vertical="center"/>
      <protection/>
    </xf>
    <xf numFmtId="184" fontId="46" fillId="0" borderId="20" xfId="30" applyNumberFormat="1" applyFont="1" applyBorder="1" applyAlignment="1">
      <alignment vertical="center"/>
      <protection/>
    </xf>
    <xf numFmtId="0" fontId="46" fillId="0" borderId="20" xfId="30" applyFont="1" applyBorder="1">
      <alignment/>
      <protection/>
    </xf>
    <xf numFmtId="0" fontId="46" fillId="0" borderId="20" xfId="30" applyFont="1" applyBorder="1" applyAlignment="1">
      <alignment vertical="center"/>
      <protection/>
    </xf>
    <xf numFmtId="0" fontId="46" fillId="0" borderId="21" xfId="30" applyFont="1" applyBorder="1" applyAlignment="1">
      <alignment vertical="center"/>
      <protection/>
    </xf>
    <xf numFmtId="0" fontId="46" fillId="0" borderId="20" xfId="30" applyFont="1" applyBorder="1" applyAlignment="1" quotePrefix="1">
      <alignment horizontal="centerContinuous" vertical="center"/>
      <protection/>
    </xf>
    <xf numFmtId="0" fontId="46" fillId="0" borderId="20" xfId="30" applyFont="1" applyBorder="1" applyAlignment="1">
      <alignment horizontal="centerContinuous" vertical="center"/>
      <protection/>
    </xf>
    <xf numFmtId="0" fontId="46" fillId="0" borderId="19" xfId="30" applyFont="1" applyBorder="1">
      <alignment/>
      <protection/>
    </xf>
    <xf numFmtId="0" fontId="46" fillId="0" borderId="21" xfId="30" applyFont="1" applyBorder="1">
      <alignment/>
      <protection/>
    </xf>
    <xf numFmtId="0" fontId="46" fillId="0" borderId="21" xfId="30" applyFont="1" applyBorder="1" applyAlignment="1">
      <alignment horizontal="centerContinuous" vertical="center"/>
      <protection/>
    </xf>
    <xf numFmtId="0" fontId="46" fillId="0" borderId="26" xfId="30" applyFont="1" applyBorder="1">
      <alignment/>
      <protection/>
    </xf>
    <xf numFmtId="0" fontId="46" fillId="0" borderId="24" xfId="30" applyFont="1" applyBorder="1" applyAlignment="1">
      <alignment vertical="center"/>
      <protection/>
    </xf>
    <xf numFmtId="0" fontId="46" fillId="0" borderId="25" xfId="30" applyFont="1" applyBorder="1" applyAlignment="1">
      <alignment vertical="center"/>
      <protection/>
    </xf>
    <xf numFmtId="0" fontId="46" fillId="0" borderId="20" xfId="30" applyFont="1" applyFill="1" applyBorder="1">
      <alignment/>
      <protection/>
    </xf>
    <xf numFmtId="0" fontId="46" fillId="0" borderId="21" xfId="30" applyFont="1" applyFill="1" applyBorder="1">
      <alignment/>
      <protection/>
    </xf>
    <xf numFmtId="0" fontId="46" fillId="0" borderId="18" xfId="30" applyFont="1" applyBorder="1">
      <alignment/>
      <protection/>
    </xf>
    <xf numFmtId="0" fontId="54" fillId="0" borderId="19" xfId="30" applyFont="1" applyBorder="1" applyAlignment="1">
      <alignment vertical="center"/>
      <protection/>
    </xf>
    <xf numFmtId="184" fontId="46" fillId="0" borderId="19" xfId="30" applyNumberFormat="1" applyFont="1" applyBorder="1" applyAlignment="1">
      <alignment vertical="center"/>
      <protection/>
    </xf>
    <xf numFmtId="0" fontId="46" fillId="0" borderId="9" xfId="30" applyFont="1" applyBorder="1" applyAlignment="1">
      <alignment vertical="center"/>
      <protection/>
    </xf>
    <xf numFmtId="184" fontId="46" fillId="0" borderId="0" xfId="30" applyNumberFormat="1" applyFont="1" applyBorder="1" applyAlignment="1">
      <alignment vertical="center"/>
      <protection/>
    </xf>
    <xf numFmtId="184" fontId="46" fillId="0" borderId="12" xfId="30" applyNumberFormat="1" applyFont="1" applyBorder="1" applyAlignment="1">
      <alignment vertical="center"/>
      <protection/>
    </xf>
    <xf numFmtId="0" fontId="46" fillId="0" borderId="0" xfId="30" applyFont="1" applyBorder="1" applyAlignment="1">
      <alignment vertical="center"/>
      <protection/>
    </xf>
    <xf numFmtId="0" fontId="46" fillId="0" borderId="18" xfId="30" applyFont="1" applyBorder="1" applyAlignment="1">
      <alignment vertical="center"/>
      <protection/>
    </xf>
    <xf numFmtId="0" fontId="46" fillId="0" borderId="18" xfId="30" applyFont="1" applyBorder="1" applyAlignment="1">
      <alignment horizontal="centerContinuous" vertical="center"/>
      <protection/>
    </xf>
    <xf numFmtId="184" fontId="46" fillId="0" borderId="25" xfId="30" applyNumberFormat="1" applyFont="1" applyBorder="1" applyAlignment="1">
      <alignment vertical="center"/>
      <protection/>
    </xf>
    <xf numFmtId="0" fontId="46" fillId="0" borderId="25" xfId="30" applyFont="1" applyBorder="1">
      <alignment/>
      <protection/>
    </xf>
    <xf numFmtId="0" fontId="46" fillId="0" borderId="26" xfId="30" applyFont="1" applyBorder="1" applyAlignment="1">
      <alignment vertical="center"/>
      <protection/>
    </xf>
    <xf numFmtId="3" fontId="46" fillId="0" borderId="20" xfId="30" applyNumberFormat="1" applyFont="1" applyFill="1" applyBorder="1">
      <alignment/>
      <protection/>
    </xf>
    <xf numFmtId="3" fontId="46" fillId="0" borderId="21" xfId="30" applyNumberFormat="1" applyFont="1" applyFill="1" applyBorder="1">
      <alignment/>
      <protection/>
    </xf>
    <xf numFmtId="184" fontId="54" fillId="0" borderId="19" xfId="30" applyNumberFormat="1" applyFont="1" applyBorder="1" applyAlignment="1">
      <alignment vertical="center"/>
      <protection/>
    </xf>
    <xf numFmtId="0" fontId="46" fillId="0" borderId="0" xfId="30" applyFont="1" applyFill="1">
      <alignment/>
      <protection/>
    </xf>
    <xf numFmtId="0" fontId="46" fillId="0" borderId="26" xfId="30" applyFont="1" applyBorder="1" applyAlignment="1">
      <alignment horizontal="centerContinuous"/>
      <protection/>
    </xf>
    <xf numFmtId="0" fontId="46" fillId="3" borderId="38" xfId="30" applyFont="1" applyFill="1" applyBorder="1" applyAlignment="1">
      <alignment horizontal="center" vertical="center"/>
      <protection/>
    </xf>
    <xf numFmtId="0" fontId="46" fillId="3" borderId="14" xfId="30" applyFont="1" applyFill="1" applyBorder="1" applyAlignment="1">
      <alignment horizontal="center" vertical="center"/>
      <protection/>
    </xf>
    <xf numFmtId="0" fontId="46" fillId="0" borderId="19" xfId="30" applyFont="1" applyBorder="1" applyAlignment="1" quotePrefix="1">
      <alignment vertical="center"/>
      <protection/>
    </xf>
    <xf numFmtId="0" fontId="46" fillId="0" borderId="12" xfId="30" applyFont="1" applyBorder="1" applyAlignment="1">
      <alignment vertical="center"/>
      <protection/>
    </xf>
    <xf numFmtId="0" fontId="46" fillId="4" borderId="0" xfId="30" applyFont="1" applyFill="1" applyBorder="1">
      <alignment/>
      <protection/>
    </xf>
    <xf numFmtId="0" fontId="46" fillId="4" borderId="18" xfId="30" applyFont="1" applyFill="1" applyBorder="1">
      <alignment/>
      <protection/>
    </xf>
    <xf numFmtId="0" fontId="56" fillId="0" borderId="26" xfId="30" applyFont="1" applyBorder="1" applyAlignment="1">
      <alignment horizontal="centerContinuous" vertical="center"/>
      <protection/>
    </xf>
    <xf numFmtId="0" fontId="46" fillId="0" borderId="24" xfId="30" applyFont="1" applyFill="1" applyBorder="1" applyAlignment="1">
      <alignment horizontal="centerContinuous" vertical="top"/>
      <protection/>
    </xf>
    <xf numFmtId="0" fontId="46" fillId="0" borderId="25" xfId="30" applyFont="1" applyFill="1" applyBorder="1" applyAlignment="1">
      <alignment horizontal="centerContinuous" vertical="top"/>
      <protection/>
    </xf>
    <xf numFmtId="0" fontId="46" fillId="0" borderId="26" xfId="30" applyFont="1" applyFill="1" applyBorder="1" applyAlignment="1">
      <alignment horizontal="centerContinuous" vertical="top"/>
      <protection/>
    </xf>
    <xf numFmtId="0" fontId="46" fillId="4" borderId="10" xfId="30" applyFont="1" applyFill="1" applyBorder="1">
      <alignment/>
      <protection/>
    </xf>
    <xf numFmtId="0" fontId="46" fillId="4" borderId="11" xfId="30" applyFont="1" applyFill="1" applyBorder="1">
      <alignment/>
      <protection/>
    </xf>
    <xf numFmtId="0" fontId="46" fillId="0" borderId="9" xfId="30" applyFont="1" applyBorder="1" applyAlignment="1">
      <alignment horizontal="left" vertical="center"/>
      <protection/>
    </xf>
    <xf numFmtId="0" fontId="46" fillId="0" borderId="10" xfId="30" applyFont="1" applyBorder="1" applyAlignment="1">
      <alignment horizontal="left" vertical="center"/>
      <protection/>
    </xf>
    <xf numFmtId="184" fontId="46" fillId="0" borderId="10" xfId="30" applyNumberFormat="1" applyFont="1" applyBorder="1" applyAlignment="1">
      <alignment horizontal="left" vertical="center"/>
      <protection/>
    </xf>
    <xf numFmtId="0" fontId="46" fillId="0" borderId="11" xfId="30" applyFont="1" applyBorder="1" applyAlignment="1">
      <alignment horizontal="left" vertical="center"/>
      <protection/>
    </xf>
    <xf numFmtId="0" fontId="46" fillId="0" borderId="0" xfId="30" applyFont="1" applyFill="1" applyBorder="1" applyAlignment="1">
      <alignment horizontal="center" vertical="center"/>
      <protection/>
    </xf>
    <xf numFmtId="0" fontId="46" fillId="0" borderId="18" xfId="30" applyFont="1" applyFill="1" applyBorder="1" applyAlignment="1">
      <alignment horizontal="center" vertical="center"/>
      <protection/>
    </xf>
    <xf numFmtId="0" fontId="46" fillId="0" borderId="9" xfId="30" applyFont="1" applyFill="1" applyBorder="1" applyAlignment="1">
      <alignment horizontal="center" vertical="center"/>
      <protection/>
    </xf>
    <xf numFmtId="0" fontId="46" fillId="0" borderId="10" xfId="30" applyFont="1" applyFill="1" applyBorder="1" applyAlignment="1">
      <alignment horizontal="center" vertical="center"/>
      <protection/>
    </xf>
    <xf numFmtId="0" fontId="46" fillId="0" borderId="11" xfId="30" applyFont="1" applyFill="1" applyBorder="1" applyAlignment="1">
      <alignment horizontal="center" vertical="center"/>
      <protection/>
    </xf>
    <xf numFmtId="0" fontId="46" fillId="0" borderId="0" xfId="30" applyFont="1" applyAlignment="1">
      <alignment horizontal="center" vertical="center"/>
      <protection/>
    </xf>
    <xf numFmtId="0" fontId="46" fillId="0" borderId="0" xfId="30" applyFont="1" applyBorder="1" applyAlignment="1">
      <alignment vertical="center" wrapText="1"/>
      <protection/>
    </xf>
    <xf numFmtId="184" fontId="46" fillId="0" borderId="0" xfId="30" applyNumberFormat="1" applyFont="1" applyBorder="1" applyAlignment="1">
      <alignment vertical="center" wrapText="1"/>
      <protection/>
    </xf>
    <xf numFmtId="0" fontId="46" fillId="0" borderId="18" xfId="30" applyFont="1" applyBorder="1" applyAlignment="1">
      <alignment vertical="center" wrapText="1"/>
      <protection/>
    </xf>
    <xf numFmtId="0" fontId="46" fillId="0" borderId="20" xfId="30" applyFont="1" applyFill="1" applyBorder="1" applyAlignment="1">
      <alignment horizontal="center" vertical="center"/>
      <protection/>
    </xf>
    <xf numFmtId="0" fontId="46" fillId="0" borderId="12" xfId="30" applyFont="1" applyFill="1" applyBorder="1" applyAlignment="1">
      <alignment horizontal="center" vertical="center"/>
      <protection/>
    </xf>
    <xf numFmtId="0" fontId="46" fillId="0" borderId="20" xfId="30" applyFont="1" applyBorder="1" applyAlignment="1">
      <alignment vertical="center" wrapText="1"/>
      <protection/>
    </xf>
    <xf numFmtId="184" fontId="46" fillId="0" borderId="20" xfId="30" applyNumberFormat="1" applyFont="1" applyBorder="1" applyAlignment="1">
      <alignment vertical="center" wrapText="1"/>
      <protection/>
    </xf>
    <xf numFmtId="0" fontId="46" fillId="0" borderId="21" xfId="30" applyFont="1" applyBorder="1" applyAlignment="1">
      <alignment vertical="center" wrapText="1"/>
      <protection/>
    </xf>
    <xf numFmtId="184" fontId="46" fillId="0" borderId="20" xfId="30" applyNumberFormat="1" applyFont="1" applyBorder="1" applyAlignment="1">
      <alignment horizontal="center" vertical="center"/>
      <protection/>
    </xf>
    <xf numFmtId="0" fontId="46" fillId="0" borderId="19" xfId="30" applyFont="1" applyBorder="1" applyAlignment="1" quotePrefix="1">
      <alignment horizontal="centerContinuous" vertical="center"/>
      <protection/>
    </xf>
    <xf numFmtId="0" fontId="56" fillId="0" borderId="21" xfId="30" applyFont="1" applyBorder="1" applyAlignment="1">
      <alignment horizontal="centerContinuous" vertical="center"/>
      <protection/>
    </xf>
    <xf numFmtId="0" fontId="46" fillId="0" borderId="31" xfId="30" applyFont="1" applyFill="1" applyBorder="1" applyAlignment="1">
      <alignment horizontal="centerContinuous" vertical="top"/>
      <protection/>
    </xf>
    <xf numFmtId="0" fontId="46" fillId="0" borderId="32" xfId="30" applyFont="1" applyFill="1" applyBorder="1" applyAlignment="1">
      <alignment horizontal="centerContinuous" vertical="top"/>
      <protection/>
    </xf>
    <xf numFmtId="0" fontId="46" fillId="0" borderId="31" xfId="30" applyFont="1" applyFill="1" applyBorder="1">
      <alignment/>
      <protection/>
    </xf>
    <xf numFmtId="0" fontId="46" fillId="0" borderId="32" xfId="30" applyFont="1" applyFill="1" applyBorder="1">
      <alignment/>
      <protection/>
    </xf>
    <xf numFmtId="0" fontId="57" fillId="0" borderId="19" xfId="30" applyFont="1" applyBorder="1" applyAlignment="1">
      <alignment vertical="center"/>
      <protection/>
    </xf>
    <xf numFmtId="0" fontId="46" fillId="0" borderId="0" xfId="30" applyFont="1" applyFill="1" applyBorder="1">
      <alignment/>
      <protection/>
    </xf>
    <xf numFmtId="0" fontId="46" fillId="0" borderId="18" xfId="30" applyFont="1" applyFill="1" applyBorder="1">
      <alignment/>
      <protection/>
    </xf>
    <xf numFmtId="0" fontId="46" fillId="0" borderId="24" xfId="30" applyFont="1" applyBorder="1" applyAlignment="1" quotePrefix="1">
      <alignment horizontal="centerContinuous" vertical="center"/>
      <protection/>
    </xf>
    <xf numFmtId="3" fontId="46" fillId="0" borderId="25" xfId="30" applyNumberFormat="1" applyFont="1" applyFill="1" applyBorder="1" applyAlignment="1">
      <alignment/>
      <protection/>
    </xf>
    <xf numFmtId="3" fontId="46" fillId="0" borderId="26" xfId="30" applyNumberFormat="1" applyFont="1" applyFill="1" applyBorder="1" applyAlignment="1">
      <alignment/>
      <protection/>
    </xf>
    <xf numFmtId="0" fontId="46" fillId="0" borderId="25" xfId="30" applyFont="1" applyFill="1" applyBorder="1">
      <alignment/>
      <protection/>
    </xf>
    <xf numFmtId="0" fontId="46" fillId="0" borderId="26" xfId="30" applyFont="1" applyFill="1" applyBorder="1">
      <alignment/>
      <protection/>
    </xf>
    <xf numFmtId="0" fontId="46" fillId="3" borderId="7" xfId="30" applyFont="1" applyFill="1" applyBorder="1" applyAlignment="1">
      <alignment horizontal="center" vertical="center"/>
      <protection/>
    </xf>
    <xf numFmtId="0" fontId="46" fillId="3" borderId="28" xfId="30" applyFont="1" applyFill="1" applyBorder="1" applyAlignment="1">
      <alignment horizontal="center" vertical="center"/>
      <protection/>
    </xf>
    <xf numFmtId="0" fontId="46" fillId="0" borderId="12" xfId="30" applyFont="1" applyBorder="1" applyAlignment="1" quotePrefix="1">
      <alignment horizontal="centerContinuous" vertical="center"/>
      <protection/>
    </xf>
    <xf numFmtId="0" fontId="46" fillId="0" borderId="10" xfId="30" applyFont="1" applyFill="1" applyBorder="1">
      <alignment/>
      <protection/>
    </xf>
    <xf numFmtId="0" fontId="46" fillId="0" borderId="11" xfId="30" applyFont="1" applyFill="1" applyBorder="1">
      <alignment/>
      <protection/>
    </xf>
    <xf numFmtId="0" fontId="46" fillId="0" borderId="24" xfId="30" applyFont="1" applyFill="1" applyBorder="1">
      <alignment/>
      <protection/>
    </xf>
    <xf numFmtId="0" fontId="46" fillId="0" borderId="21" xfId="30" applyFont="1" applyBorder="1" applyAlignment="1" quotePrefix="1">
      <alignment horizontal="centerContinuous" vertical="center"/>
      <protection/>
    </xf>
    <xf numFmtId="0" fontId="46" fillId="0" borderId="20" xfId="30" applyFont="1" applyFill="1" applyBorder="1" applyAlignment="1">
      <alignment horizontal="centerContinuous" vertical="top"/>
      <protection/>
    </xf>
    <xf numFmtId="0" fontId="46" fillId="0" borderId="21" xfId="30" applyFont="1" applyFill="1" applyBorder="1" applyAlignment="1">
      <alignment horizontal="centerContinuous" vertical="top"/>
      <protection/>
    </xf>
    <xf numFmtId="0" fontId="46" fillId="0" borderId="19" xfId="30" applyFont="1" applyFill="1" applyBorder="1" applyAlignment="1">
      <alignment vertical="center"/>
      <protection/>
    </xf>
    <xf numFmtId="184" fontId="46" fillId="0" borderId="20" xfId="30" applyNumberFormat="1" applyFont="1" applyFill="1" applyBorder="1" applyAlignment="1">
      <alignment vertical="center"/>
      <protection/>
    </xf>
    <xf numFmtId="184" fontId="46" fillId="0" borderId="19" xfId="30" applyNumberFormat="1" applyFont="1" applyFill="1" applyBorder="1" applyAlignment="1">
      <alignment vertical="center"/>
      <protection/>
    </xf>
    <xf numFmtId="0" fontId="46" fillId="0" borderId="20" xfId="30" applyFont="1" applyFill="1" applyBorder="1" applyAlignment="1">
      <alignment vertical="center"/>
      <protection/>
    </xf>
    <xf numFmtId="0" fontId="46" fillId="0" borderId="21" xfId="30" applyFont="1" applyFill="1" applyBorder="1" applyAlignment="1">
      <alignment vertical="center"/>
      <protection/>
    </xf>
    <xf numFmtId="0" fontId="46" fillId="0" borderId="19" xfId="30" applyFont="1" applyFill="1" applyBorder="1" applyAlignment="1" quotePrefix="1">
      <alignment horizontal="centerContinuous" vertical="center"/>
      <protection/>
    </xf>
    <xf numFmtId="0" fontId="46" fillId="0" borderId="21" xfId="30" applyFont="1" applyFill="1" applyBorder="1" applyAlignment="1">
      <alignment horizontal="centerContinuous" vertical="center"/>
      <protection/>
    </xf>
    <xf numFmtId="0" fontId="46" fillId="0" borderId="31" xfId="30" applyFont="1" applyBorder="1" applyAlignment="1">
      <alignment horizontal="centerContinuous" vertical="center"/>
      <protection/>
    </xf>
    <xf numFmtId="0" fontId="46" fillId="0" borderId="0" xfId="30" applyFont="1" applyBorder="1" applyAlignment="1" quotePrefix="1">
      <alignment horizontal="centerContinuous" vertical="center"/>
      <protection/>
    </xf>
    <xf numFmtId="184" fontId="46" fillId="0" borderId="0" xfId="30" applyNumberFormat="1" applyFont="1">
      <alignment/>
      <protection/>
    </xf>
    <xf numFmtId="0" fontId="8" fillId="2" borderId="0" xfId="31" applyFill="1">
      <alignment/>
      <protection/>
    </xf>
    <xf numFmtId="0" fontId="8" fillId="2" borderId="0" xfId="31" applyFill="1" applyAlignment="1">
      <alignment horizontal="centerContinuous"/>
      <protection/>
    </xf>
    <xf numFmtId="0" fontId="8" fillId="2" borderId="0" xfId="31" applyFill="1" applyBorder="1" applyAlignment="1">
      <alignment horizontal="centerContinuous"/>
      <protection/>
    </xf>
    <xf numFmtId="0" fontId="11" fillId="2" borderId="0" xfId="31" applyFont="1" applyFill="1" applyAlignment="1">
      <alignment horizontal="centerContinuous" vertical="center"/>
      <protection/>
    </xf>
    <xf numFmtId="0" fontId="8" fillId="2" borderId="0" xfId="31" applyFill="1" applyAlignment="1">
      <alignment horizontal="centerContinuous" vertical="center"/>
      <protection/>
    </xf>
    <xf numFmtId="0" fontId="8" fillId="2" borderId="22" xfId="31" applyFill="1" applyBorder="1" applyAlignment="1">
      <alignment horizontal="centerContinuous"/>
      <protection/>
    </xf>
    <xf numFmtId="0" fontId="8" fillId="2" borderId="13" xfId="31" applyFill="1" applyBorder="1" applyAlignment="1">
      <alignment horizontal="center" vertical="center"/>
      <protection/>
    </xf>
    <xf numFmtId="0" fontId="8" fillId="2" borderId="14" xfId="31" applyFill="1" applyBorder="1" applyAlignment="1">
      <alignment horizontal="center" vertical="center"/>
      <protection/>
    </xf>
    <xf numFmtId="0" fontId="8" fillId="2" borderId="15" xfId="31" applyFill="1" applyBorder="1" applyAlignment="1">
      <alignment horizontal="center" vertical="center"/>
      <protection/>
    </xf>
    <xf numFmtId="0" fontId="8" fillId="2" borderId="0" xfId="31" applyFill="1" applyBorder="1">
      <alignment/>
      <protection/>
    </xf>
    <xf numFmtId="0" fontId="8" fillId="2" borderId="13" xfId="31" applyFill="1" applyBorder="1" applyAlignment="1">
      <alignment horizontal="centerContinuous" vertical="center"/>
      <protection/>
    </xf>
    <xf numFmtId="0" fontId="8" fillId="2" borderId="15" xfId="31" applyFill="1" applyBorder="1" applyAlignment="1">
      <alignment horizontal="centerContinuous" vertical="center"/>
      <protection/>
    </xf>
    <xf numFmtId="0" fontId="12" fillId="2" borderId="13" xfId="31" applyFont="1" applyFill="1" applyBorder="1" applyAlignment="1">
      <alignment horizontal="center" vertical="center"/>
      <protection/>
    </xf>
    <xf numFmtId="0" fontId="12" fillId="2" borderId="14" xfId="31" applyFont="1" applyFill="1" applyBorder="1" applyAlignment="1">
      <alignment horizontal="center" vertical="center"/>
      <protection/>
    </xf>
    <xf numFmtId="0" fontId="12" fillId="2" borderId="15" xfId="31" applyFont="1" applyFill="1" applyBorder="1" applyAlignment="1">
      <alignment horizontal="center" vertical="center"/>
      <protection/>
    </xf>
    <xf numFmtId="0" fontId="8" fillId="2" borderId="23" xfId="31" applyFill="1" applyBorder="1">
      <alignment/>
      <protection/>
    </xf>
    <xf numFmtId="0" fontId="8" fillId="2" borderId="0" xfId="31" applyFill="1" applyAlignment="1">
      <alignment horizontal="centerContinuous" vertical="top"/>
      <protection/>
    </xf>
    <xf numFmtId="0" fontId="8" fillId="2" borderId="0" xfId="31" applyFill="1" applyAlignment="1">
      <alignment vertical="top"/>
      <protection/>
    </xf>
    <xf numFmtId="0" fontId="8" fillId="2" borderId="0" xfId="31" applyFill="1" applyAlignment="1">
      <alignment horizontal="centerContinuous" vertical="top" wrapText="1"/>
      <protection/>
    </xf>
    <xf numFmtId="0" fontId="8" fillId="2" borderId="0" xfId="31" applyFill="1" applyAlignment="1">
      <alignment horizontal="left"/>
      <protection/>
    </xf>
    <xf numFmtId="0" fontId="8" fillId="2" borderId="9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/>
      <protection/>
    </xf>
    <xf numFmtId="0" fontId="8" fillId="2" borderId="11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 wrapText="1"/>
      <protection/>
    </xf>
    <xf numFmtId="0" fontId="8" fillId="2" borderId="12" xfId="31" applyFill="1" applyBorder="1" applyAlignment="1">
      <alignment horizontal="centerContinuous"/>
      <protection/>
    </xf>
    <xf numFmtId="0" fontId="8" fillId="2" borderId="18" xfId="31" applyFill="1" applyBorder="1" applyAlignment="1">
      <alignment horizontal="centerContinuous"/>
      <protection/>
    </xf>
    <xf numFmtId="0" fontId="8" fillId="2" borderId="9" xfId="31" applyFill="1" applyBorder="1">
      <alignment/>
      <protection/>
    </xf>
    <xf numFmtId="0" fontId="8" fillId="2" borderId="10" xfId="31" applyFill="1" applyBorder="1">
      <alignment/>
      <protection/>
    </xf>
    <xf numFmtId="0" fontId="8" fillId="2" borderId="11" xfId="31" applyFill="1" applyBorder="1">
      <alignment/>
      <protection/>
    </xf>
    <xf numFmtId="0" fontId="8" fillId="2" borderId="33" xfId="31" applyFill="1" applyBorder="1" applyAlignment="1">
      <alignment horizontal="centerContinuous" vertical="center"/>
      <protection/>
    </xf>
    <xf numFmtId="0" fontId="8" fillId="2" borderId="26" xfId="31" applyFill="1" applyBorder="1" applyAlignment="1">
      <alignment horizontal="centerContinuous" vertical="center"/>
      <protection/>
    </xf>
    <xf numFmtId="0" fontId="8" fillId="2" borderId="25" xfId="31" applyFill="1" applyBorder="1" applyAlignment="1">
      <alignment horizontal="centerContinuous" vertical="center"/>
      <protection/>
    </xf>
    <xf numFmtId="0" fontId="8" fillId="2" borderId="24" xfId="31" applyFill="1" applyBorder="1" applyAlignment="1">
      <alignment horizontal="centerContinuous" vertical="center"/>
      <protection/>
    </xf>
    <xf numFmtId="184" fontId="8" fillId="2" borderId="19" xfId="31" applyNumberFormat="1" applyFill="1" applyBorder="1" applyAlignment="1">
      <alignment vertical="center"/>
      <protection/>
    </xf>
    <xf numFmtId="184" fontId="8" fillId="2" borderId="20" xfId="31" applyNumberFormat="1" applyFill="1" applyBorder="1" applyAlignment="1">
      <alignment vertical="center"/>
      <protection/>
    </xf>
    <xf numFmtId="0" fontId="8" fillId="2" borderId="20" xfId="31" applyFill="1" applyBorder="1" applyAlignment="1">
      <alignment vertical="center"/>
      <protection/>
    </xf>
    <xf numFmtId="0" fontId="8" fillId="2" borderId="21" xfId="31" applyFill="1" applyBorder="1" applyAlignment="1">
      <alignment vertical="center"/>
      <protection/>
    </xf>
    <xf numFmtId="0" fontId="8" fillId="2" borderId="20" xfId="31" applyFont="1" applyFill="1" applyBorder="1" applyAlignment="1" quotePrefix="1">
      <alignment horizontal="centerContinuous" vertical="center"/>
      <protection/>
    </xf>
    <xf numFmtId="0" fontId="8" fillId="2" borderId="20" xfId="31" applyFill="1" applyBorder="1" applyAlignment="1">
      <alignment horizontal="centerContinuous" vertical="center"/>
      <protection/>
    </xf>
    <xf numFmtId="0" fontId="8" fillId="2" borderId="21" xfId="31" applyFill="1" applyBorder="1" applyAlignment="1">
      <alignment horizontal="centerContinuous" vertical="center"/>
      <protection/>
    </xf>
    <xf numFmtId="184" fontId="12" fillId="2" borderId="19" xfId="31" applyNumberFormat="1" applyFont="1" applyFill="1" applyBorder="1" applyAlignment="1">
      <alignment vertical="center"/>
      <protection/>
    </xf>
    <xf numFmtId="0" fontId="8" fillId="2" borderId="19" xfId="31" applyFill="1" applyBorder="1" applyAlignment="1">
      <alignment vertical="center"/>
      <protection/>
    </xf>
    <xf numFmtId="0" fontId="8" fillId="2" borderId="20" xfId="31" applyFont="1" applyFill="1" applyBorder="1" applyAlignment="1">
      <alignment vertical="center"/>
      <protection/>
    </xf>
    <xf numFmtId="0" fontId="8" fillId="2" borderId="0" xfId="31" applyFill="1" applyAlignment="1">
      <alignment vertical="center"/>
      <protection/>
    </xf>
    <xf numFmtId="0" fontId="8" fillId="2" borderId="25" xfId="31" applyFill="1" applyBorder="1" applyAlignment="1">
      <alignment vertical="center"/>
      <protection/>
    </xf>
    <xf numFmtId="0" fontId="34" fillId="2" borderId="0" xfId="31" applyFont="1" applyFill="1" applyAlignment="1">
      <alignment vertical="center"/>
      <protection/>
    </xf>
    <xf numFmtId="0" fontId="34" fillId="2" borderId="10" xfId="31" applyFont="1" applyFill="1" applyBorder="1" applyAlignment="1">
      <alignment vertical="center"/>
      <protection/>
    </xf>
    <xf numFmtId="0" fontId="8" fillId="2" borderId="25" xfId="31" applyFont="1" applyFill="1" applyBorder="1" applyAlignment="1">
      <alignment vertical="center"/>
      <protection/>
    </xf>
    <xf numFmtId="184" fontId="8" fillId="2" borderId="19" xfId="31" applyNumberFormat="1" applyFont="1" applyFill="1" applyBorder="1" applyAlignment="1">
      <alignment vertical="center"/>
      <protection/>
    </xf>
    <xf numFmtId="184" fontId="8" fillId="2" borderId="20" xfId="31" applyNumberFormat="1" applyFont="1" applyFill="1" applyBorder="1" applyAlignment="1">
      <alignment vertical="center"/>
      <protection/>
    </xf>
    <xf numFmtId="0" fontId="8" fillId="2" borderId="21" xfId="31" applyFont="1" applyFill="1" applyBorder="1" applyAlignment="1">
      <alignment vertical="center"/>
      <protection/>
    </xf>
    <xf numFmtId="184" fontId="26" fillId="2" borderId="19" xfId="31" applyNumberFormat="1" applyFont="1" applyFill="1" applyBorder="1" applyAlignment="1">
      <alignment vertical="center"/>
      <protection/>
    </xf>
    <xf numFmtId="184" fontId="8" fillId="2" borderId="19" xfId="31" applyNumberFormat="1" applyFont="1" applyFill="1" applyBorder="1" applyAlignment="1">
      <alignment vertical="center"/>
      <protection/>
    </xf>
    <xf numFmtId="184" fontId="26" fillId="2" borderId="20" xfId="31" applyNumberFormat="1" applyFont="1" applyFill="1" applyBorder="1" applyAlignment="1">
      <alignment vertical="center"/>
      <protection/>
    </xf>
    <xf numFmtId="0" fontId="26" fillId="2" borderId="20" xfId="31" applyFont="1" applyFill="1" applyBorder="1" applyAlignment="1">
      <alignment vertical="center"/>
      <protection/>
    </xf>
    <xf numFmtId="0" fontId="26" fillId="2" borderId="21" xfId="31" applyFont="1" applyFill="1" applyBorder="1" applyAlignment="1">
      <alignment vertical="center"/>
      <protection/>
    </xf>
    <xf numFmtId="0" fontId="34" fillId="2" borderId="20" xfId="31" applyFont="1" applyFill="1" applyBorder="1" applyAlignment="1">
      <alignment vertical="center"/>
      <protection/>
    </xf>
    <xf numFmtId="0" fontId="8" fillId="2" borderId="20" xfId="31" applyFont="1" applyFill="1" applyBorder="1" applyAlignment="1" quotePrefix="1">
      <alignment vertical="center"/>
      <protection/>
    </xf>
    <xf numFmtId="184" fontId="8" fillId="2" borderId="0" xfId="31" applyNumberFormat="1" applyFill="1">
      <alignment/>
      <protection/>
    </xf>
    <xf numFmtId="0" fontId="30" fillId="0" borderId="0" xfId="32" applyFont="1" applyAlignment="1">
      <alignment horizontal="centerContinuous" vertical="center"/>
      <protection/>
    </xf>
    <xf numFmtId="0" fontId="8" fillId="0" borderId="0" xfId="32" applyFont="1" applyAlignment="1">
      <alignment horizontal="centerContinuous" vertical="center"/>
      <protection/>
    </xf>
    <xf numFmtId="0" fontId="8" fillId="0" borderId="0" xfId="32" applyFont="1">
      <alignment/>
      <protection/>
    </xf>
    <xf numFmtId="3" fontId="8" fillId="0" borderId="0" xfId="32" applyNumberFormat="1" applyFont="1">
      <alignment/>
      <protection/>
    </xf>
    <xf numFmtId="0" fontId="30" fillId="4" borderId="0" xfId="32" applyFont="1" applyFill="1" applyBorder="1" applyAlignment="1">
      <alignment horizontal="centerContinuous" vertical="center"/>
      <protection/>
    </xf>
    <xf numFmtId="0" fontId="31" fillId="4" borderId="0" xfId="32" applyFont="1" applyFill="1" applyBorder="1" applyAlignment="1">
      <alignment horizontal="centerContinuous" vertical="center"/>
      <protection/>
    </xf>
    <xf numFmtId="0" fontId="8" fillId="4" borderId="0" xfId="32" applyFont="1" applyFill="1" applyBorder="1" applyAlignment="1">
      <alignment horizontal="centerContinuous" vertical="center"/>
      <protection/>
    </xf>
    <xf numFmtId="0" fontId="8" fillId="4" borderId="0" xfId="32" applyFont="1" applyFill="1" applyAlignment="1">
      <alignment horizontal="center"/>
      <protection/>
    </xf>
    <xf numFmtId="0" fontId="8" fillId="4" borderId="0" xfId="32" applyFont="1" applyFill="1" applyAlignment="1">
      <alignment horizontal="centerContinuous"/>
      <protection/>
    </xf>
    <xf numFmtId="0" fontId="8" fillId="0" borderId="13" xfId="32" applyFont="1" applyBorder="1" applyAlignment="1">
      <alignment horizontal="center" vertical="center"/>
      <protection/>
    </xf>
    <xf numFmtId="0" fontId="8" fillId="0" borderId="14" xfId="32" applyFont="1" applyBorder="1" applyAlignment="1">
      <alignment horizontal="center" vertical="center"/>
      <protection/>
    </xf>
    <xf numFmtId="0" fontId="8" fillId="0" borderId="15" xfId="32" applyFont="1" applyBorder="1" applyAlignment="1">
      <alignment horizontal="center" vertical="center"/>
      <protection/>
    </xf>
    <xf numFmtId="0" fontId="8" fillId="0" borderId="0" xfId="32" applyFont="1" applyAlignment="1">
      <alignment horizontal="center"/>
      <protection/>
    </xf>
    <xf numFmtId="0" fontId="8" fillId="0" borderId="0" xfId="32" applyFont="1" applyBorder="1" applyAlignment="1">
      <alignment horizontal="center" vertical="center"/>
      <protection/>
    </xf>
    <xf numFmtId="0" fontId="8" fillId="4" borderId="0" xfId="32" applyFont="1" applyFill="1">
      <alignment/>
      <protection/>
    </xf>
    <xf numFmtId="0" fontId="8" fillId="0" borderId="23" xfId="32" applyFont="1" applyBorder="1" applyAlignment="1">
      <alignment horizontal="center"/>
      <protection/>
    </xf>
    <xf numFmtId="0" fontId="8" fillId="4" borderId="0" xfId="32" applyFont="1" applyFill="1" applyAlignment="1">
      <alignment horizontal="centerContinuous" vertical="center"/>
      <protection/>
    </xf>
    <xf numFmtId="0" fontId="8" fillId="4" borderId="0" xfId="32" applyFont="1" applyFill="1" applyAlignment="1">
      <alignment horizontal="centerContinuous" vertical="top"/>
      <protection/>
    </xf>
    <xf numFmtId="0" fontId="8" fillId="0" borderId="0" xfId="32" applyFont="1" applyAlignment="1">
      <alignment horizontal="centerContinuous" vertical="top"/>
      <protection/>
    </xf>
    <xf numFmtId="0" fontId="8" fillId="4" borderId="0" xfId="32" applyFont="1" applyFill="1" applyAlignment="1">
      <alignment horizontal="center" vertical="top"/>
      <protection/>
    </xf>
    <xf numFmtId="0" fontId="8" fillId="4" borderId="0" xfId="32" applyFont="1" applyFill="1" applyAlignment="1">
      <alignment horizontal="centerContinuous" vertical="top" wrapText="1"/>
      <protection/>
    </xf>
    <xf numFmtId="0" fontId="8" fillId="0" borderId="0" xfId="32" applyFont="1" applyAlignment="1">
      <alignment horizontal="centerContinuous" vertical="top" wrapText="1"/>
      <protection/>
    </xf>
    <xf numFmtId="0" fontId="8" fillId="4" borderId="2" xfId="32" applyFont="1" applyFill="1" applyBorder="1" applyAlignment="1">
      <alignment horizontal="centerContinuous" vertical="top" wrapText="1"/>
      <protection/>
    </xf>
    <xf numFmtId="0" fontId="8" fillId="4" borderId="0" xfId="32" applyFont="1" applyFill="1" applyAlignment="1">
      <alignment vertical="top"/>
      <protection/>
    </xf>
    <xf numFmtId="0" fontId="8" fillId="0" borderId="9" xfId="32" applyFont="1" applyBorder="1" applyAlignment="1">
      <alignment horizontal="centerContinuous" vertical="center"/>
      <protection/>
    </xf>
    <xf numFmtId="0" fontId="8" fillId="0" borderId="10" xfId="32" applyFont="1" applyBorder="1" applyAlignment="1">
      <alignment horizontal="centerContinuous" vertical="center" wrapText="1"/>
      <protection/>
    </xf>
    <xf numFmtId="0" fontId="8" fillId="0" borderId="10" xfId="32" applyFont="1" applyBorder="1" applyAlignment="1">
      <alignment horizontal="centerContinuous" vertical="center"/>
      <protection/>
    </xf>
    <xf numFmtId="0" fontId="8" fillId="0" borderId="11" xfId="32" applyFont="1" applyBorder="1" applyAlignment="1">
      <alignment horizontal="centerContinuous" vertical="center"/>
      <protection/>
    </xf>
    <xf numFmtId="0" fontId="8" fillId="4" borderId="9" xfId="32" applyFont="1" applyFill="1" applyBorder="1" applyAlignment="1">
      <alignment horizontal="centerContinuous" vertical="center" wrapText="1"/>
      <protection/>
    </xf>
    <xf numFmtId="0" fontId="8" fillId="4" borderId="11" xfId="32" applyFont="1" applyFill="1" applyBorder="1" applyAlignment="1">
      <alignment horizontal="centerContinuous" vertical="center" wrapText="1"/>
      <protection/>
    </xf>
    <xf numFmtId="0" fontId="8" fillId="4" borderId="9" xfId="32" applyFont="1" applyFill="1" applyBorder="1" applyAlignment="1">
      <alignment vertical="center"/>
      <protection/>
    </xf>
    <xf numFmtId="0" fontId="8" fillId="4" borderId="10" xfId="32" applyFont="1" applyFill="1" applyBorder="1" applyAlignment="1">
      <alignment horizontal="centerContinuous" vertical="center"/>
      <protection/>
    </xf>
    <xf numFmtId="0" fontId="8" fillId="4" borderId="11" xfId="32" applyFont="1" applyFill="1" applyBorder="1" applyAlignment="1">
      <alignment horizontal="centerContinuous" vertical="center"/>
      <protection/>
    </xf>
    <xf numFmtId="0" fontId="8" fillId="4" borderId="9" xfId="32" applyFont="1" applyFill="1" applyBorder="1" applyAlignment="1">
      <alignment horizontal="centerContinuous" vertical="center"/>
      <protection/>
    </xf>
    <xf numFmtId="0" fontId="8" fillId="0" borderId="12" xfId="32" applyFont="1" applyBorder="1" applyAlignment="1">
      <alignment horizontal="centerContinuous"/>
      <protection/>
    </xf>
    <xf numFmtId="0" fontId="8" fillId="0" borderId="0" xfId="32" applyFont="1" applyBorder="1" applyAlignment="1">
      <alignment horizontal="centerContinuous"/>
      <protection/>
    </xf>
    <xf numFmtId="0" fontId="8" fillId="4" borderId="0" xfId="32" applyFont="1" applyFill="1" applyBorder="1" applyAlignment="1">
      <alignment horizontal="centerContinuous"/>
      <protection/>
    </xf>
    <xf numFmtId="0" fontId="8" fillId="4" borderId="18" xfId="32" applyFont="1" applyFill="1" applyBorder="1" applyAlignment="1">
      <alignment horizontal="centerContinuous"/>
      <protection/>
    </xf>
    <xf numFmtId="0" fontId="8" fillId="4" borderId="19" xfId="32" applyFont="1" applyFill="1" applyBorder="1" applyAlignment="1">
      <alignment horizontal="centerContinuous" vertical="center"/>
      <protection/>
    </xf>
    <xf numFmtId="0" fontId="8" fillId="4" borderId="21" xfId="32" applyFont="1" applyFill="1" applyBorder="1" applyAlignment="1">
      <alignment horizontal="centerContinuous" vertical="center"/>
      <protection/>
    </xf>
    <xf numFmtId="0" fontId="8" fillId="0" borderId="33" xfId="32" applyFont="1" applyBorder="1" applyAlignment="1">
      <alignment horizontal="centerContinuous" vertical="center"/>
      <protection/>
    </xf>
    <xf numFmtId="0" fontId="8" fillId="0" borderId="33" xfId="32" applyFont="1" applyBorder="1" applyAlignment="1">
      <alignment horizontal="center" vertical="center"/>
      <protection/>
    </xf>
    <xf numFmtId="0" fontId="8" fillId="4" borderId="20" xfId="32" applyFont="1" applyFill="1" applyBorder="1" applyAlignment="1">
      <alignment horizontal="centerContinuous" vertical="center"/>
      <protection/>
    </xf>
    <xf numFmtId="0" fontId="8" fillId="0" borderId="24" xfId="32" applyFont="1" applyBorder="1" applyAlignment="1">
      <alignment horizontal="centerContinuous" vertical="center"/>
      <protection/>
    </xf>
    <xf numFmtId="0" fontId="8" fillId="0" borderId="25" xfId="32" applyFont="1" applyBorder="1" applyAlignment="1">
      <alignment horizontal="centerContinuous" vertical="center"/>
      <protection/>
    </xf>
    <xf numFmtId="0" fontId="8" fillId="0" borderId="26" xfId="32" applyFont="1" applyBorder="1" applyAlignment="1">
      <alignment horizontal="centerContinuous" vertical="center"/>
      <protection/>
    </xf>
    <xf numFmtId="0" fontId="8" fillId="4" borderId="24" xfId="32" applyFont="1" applyFill="1" applyBorder="1" applyAlignment="1">
      <alignment horizontal="centerContinuous"/>
      <protection/>
    </xf>
    <xf numFmtId="0" fontId="8" fillId="4" borderId="25" xfId="32" applyFont="1" applyFill="1" applyBorder="1" applyAlignment="1">
      <alignment horizontal="centerContinuous"/>
      <protection/>
    </xf>
    <xf numFmtId="0" fontId="8" fillId="4" borderId="26" xfId="32" applyFont="1" applyFill="1" applyBorder="1" applyAlignment="1">
      <alignment horizontal="centerContinuous"/>
      <protection/>
    </xf>
    <xf numFmtId="184" fontId="8" fillId="0" borderId="19" xfId="32" applyNumberFormat="1" applyFont="1" applyBorder="1" applyAlignment="1">
      <alignment vertical="center"/>
      <protection/>
    </xf>
    <xf numFmtId="184" fontId="14" fillId="0" borderId="20" xfId="32" applyNumberFormat="1" applyFont="1" applyBorder="1" applyAlignment="1">
      <alignment vertical="center"/>
      <protection/>
    </xf>
    <xf numFmtId="0" fontId="14" fillId="0" borderId="20" xfId="32" applyFont="1" applyBorder="1" applyAlignment="1">
      <alignment vertical="center"/>
      <protection/>
    </xf>
    <xf numFmtId="0" fontId="8" fillId="0" borderId="20" xfId="32" applyFont="1" applyBorder="1" applyAlignment="1">
      <alignment horizontal="centerContinuous" vertical="center"/>
      <protection/>
    </xf>
    <xf numFmtId="0" fontId="8" fillId="0" borderId="26" xfId="32" applyFont="1" applyBorder="1" applyAlignment="1">
      <alignment vertical="center"/>
      <protection/>
    </xf>
    <xf numFmtId="0" fontId="8" fillId="0" borderId="19" xfId="32" applyFont="1" applyBorder="1" applyAlignment="1" quotePrefix="1">
      <alignment horizontal="centerContinuous" vertical="center"/>
      <protection/>
    </xf>
    <xf numFmtId="0" fontId="8" fillId="0" borderId="21" xfId="32" applyFont="1" applyBorder="1" applyAlignment="1">
      <alignment horizontal="centerContinuous" vertical="center"/>
      <protection/>
    </xf>
    <xf numFmtId="3" fontId="8" fillId="4" borderId="20" xfId="32" applyNumberFormat="1" applyFont="1" applyFill="1" applyBorder="1" applyAlignment="1">
      <alignment horizontal="centerContinuous" vertical="center"/>
      <protection/>
    </xf>
    <xf numFmtId="3" fontId="8" fillId="4" borderId="21" xfId="32" applyNumberFormat="1" applyFont="1" applyFill="1" applyBorder="1" applyAlignment="1">
      <alignment horizontal="centerContinuous" vertical="center"/>
      <protection/>
    </xf>
    <xf numFmtId="184" fontId="34" fillId="0" borderId="19" xfId="32" applyNumberFormat="1" applyFont="1" applyBorder="1" applyAlignment="1">
      <alignment vertical="center"/>
      <protection/>
    </xf>
    <xf numFmtId="184" fontId="26" fillId="0" borderId="20" xfId="32" applyNumberFormat="1" applyFont="1" applyBorder="1" applyAlignment="1">
      <alignment vertical="center"/>
      <protection/>
    </xf>
    <xf numFmtId="0" fontId="26" fillId="0" borderId="25" xfId="32" applyFont="1" applyBorder="1" applyAlignment="1">
      <alignment vertical="center"/>
      <protection/>
    </xf>
    <xf numFmtId="0" fontId="26" fillId="0" borderId="20" xfId="32" applyFont="1" applyBorder="1" applyAlignment="1">
      <alignment vertical="center"/>
      <protection/>
    </xf>
    <xf numFmtId="0" fontId="14" fillId="0" borderId="25" xfId="32" applyFont="1" applyBorder="1" applyAlignment="1">
      <alignment vertical="center"/>
      <protection/>
    </xf>
    <xf numFmtId="0" fontId="8" fillId="0" borderId="19" xfId="32" applyFont="1" applyBorder="1" applyAlignment="1">
      <alignment vertical="center"/>
      <protection/>
    </xf>
    <xf numFmtId="184" fontId="8" fillId="0" borderId="20" xfId="32" applyNumberFormat="1" applyFont="1" applyBorder="1" applyAlignment="1">
      <alignment vertical="center"/>
      <protection/>
    </xf>
    <xf numFmtId="0" fontId="8" fillId="0" borderId="25" xfId="32" applyFont="1" applyBorder="1" applyAlignment="1">
      <alignment vertical="center"/>
      <protection/>
    </xf>
    <xf numFmtId="0" fontId="33" fillId="0" borderId="20" xfId="32" applyFont="1" applyBorder="1" applyAlignment="1">
      <alignment vertical="center"/>
      <protection/>
    </xf>
    <xf numFmtId="0" fontId="33" fillId="0" borderId="21" xfId="32" applyFont="1" applyBorder="1" applyAlignment="1">
      <alignment vertical="center"/>
      <protection/>
    </xf>
    <xf numFmtId="0" fontId="8" fillId="0" borderId="20" xfId="32" applyFont="1" applyBorder="1" applyAlignment="1">
      <alignment vertical="center"/>
      <protection/>
    </xf>
    <xf numFmtId="0" fontId="33" fillId="4" borderId="20" xfId="32" applyFont="1" applyFill="1" applyBorder="1" applyAlignment="1">
      <alignment vertical="center"/>
      <protection/>
    </xf>
    <xf numFmtId="0" fontId="33" fillId="4" borderId="21" xfId="32" applyFont="1" applyFill="1" applyBorder="1" applyAlignment="1">
      <alignment vertical="center"/>
      <protection/>
    </xf>
    <xf numFmtId="0" fontId="34" fillId="0" borderId="19" xfId="32" applyFont="1" applyBorder="1" applyAlignment="1">
      <alignment vertical="center"/>
      <protection/>
    </xf>
    <xf numFmtId="3" fontId="8" fillId="0" borderId="0" xfId="32" applyNumberFormat="1" applyFont="1" applyBorder="1">
      <alignment/>
      <protection/>
    </xf>
    <xf numFmtId="0" fontId="8" fillId="0" borderId="0" xfId="32" applyFont="1" applyBorder="1">
      <alignment/>
      <protection/>
    </xf>
    <xf numFmtId="0" fontId="25" fillId="0" borderId="19" xfId="32" applyFont="1" applyBorder="1" applyAlignment="1">
      <alignment vertical="center"/>
      <protection/>
    </xf>
    <xf numFmtId="184" fontId="12" fillId="0" borderId="20" xfId="32" applyNumberFormat="1" applyFont="1" applyBorder="1" applyAlignment="1">
      <alignment vertical="center"/>
      <protection/>
    </xf>
    <xf numFmtId="0" fontId="42" fillId="0" borderId="20" xfId="32" applyFont="1" applyBorder="1" applyAlignment="1">
      <alignment vertical="center"/>
      <protection/>
    </xf>
    <xf numFmtId="0" fontId="8" fillId="0" borderId="12" xfId="32" applyFont="1" applyBorder="1" applyAlignment="1">
      <alignment vertical="center"/>
      <protection/>
    </xf>
    <xf numFmtId="184" fontId="8" fillId="0" borderId="0" xfId="32" applyNumberFormat="1" applyFont="1" applyBorder="1" applyAlignment="1">
      <alignment vertical="center"/>
      <protection/>
    </xf>
    <xf numFmtId="0" fontId="8" fillId="0" borderId="10" xfId="32" applyFont="1" applyBorder="1" applyAlignment="1">
      <alignment vertical="center"/>
      <protection/>
    </xf>
    <xf numFmtId="0" fontId="33" fillId="0" borderId="0" xfId="32" applyFont="1" applyBorder="1" applyAlignment="1">
      <alignment vertical="center"/>
      <protection/>
    </xf>
    <xf numFmtId="0" fontId="33" fillId="4" borderId="0" xfId="32" applyFont="1" applyFill="1" applyBorder="1" applyAlignment="1">
      <alignment vertical="center"/>
      <protection/>
    </xf>
    <xf numFmtId="0" fontId="33" fillId="4" borderId="18" xfId="32" applyFont="1" applyFill="1" applyBorder="1" applyAlignment="1">
      <alignment vertical="center"/>
      <protection/>
    </xf>
    <xf numFmtId="0" fontId="8" fillId="0" borderId="12" xfId="32" applyFont="1" applyBorder="1" applyAlignment="1" quotePrefix="1">
      <alignment horizontal="centerContinuous" vertical="center"/>
      <protection/>
    </xf>
    <xf numFmtId="0" fontId="8" fillId="0" borderId="18" xfId="32" applyFont="1" applyBorder="1" applyAlignment="1">
      <alignment horizontal="centerContinuous" vertical="center"/>
      <protection/>
    </xf>
    <xf numFmtId="0" fontId="12" fillId="0" borderId="24" xfId="32" applyFont="1" applyBorder="1" applyAlignment="1">
      <alignment vertical="center"/>
      <protection/>
    </xf>
    <xf numFmtId="184" fontId="8" fillId="0" borderId="25" xfId="32" applyNumberFormat="1" applyFont="1" applyBorder="1" applyAlignment="1">
      <alignment vertical="center"/>
      <protection/>
    </xf>
    <xf numFmtId="184" fontId="12" fillId="0" borderId="25" xfId="32" applyNumberFormat="1" applyFont="1" applyBorder="1" applyAlignment="1">
      <alignment vertical="center"/>
      <protection/>
    </xf>
    <xf numFmtId="0" fontId="33" fillId="0" borderId="25" xfId="32" applyFont="1" applyBorder="1" applyAlignment="1">
      <alignment vertical="center"/>
      <protection/>
    </xf>
    <xf numFmtId="0" fontId="33" fillId="0" borderId="26" xfId="32" applyFont="1" applyBorder="1" applyAlignment="1">
      <alignment vertical="center"/>
      <protection/>
    </xf>
    <xf numFmtId="0" fontId="8" fillId="0" borderId="24" xfId="32" applyFont="1" applyBorder="1" applyAlignment="1" quotePrefix="1">
      <alignment horizontal="centerContinuous" vertical="center"/>
      <protection/>
    </xf>
    <xf numFmtId="184" fontId="25" fillId="0" borderId="19" xfId="32" applyNumberFormat="1" applyFont="1" applyBorder="1" applyAlignment="1">
      <alignment vertical="center"/>
      <protection/>
    </xf>
    <xf numFmtId="0" fontId="8" fillId="0" borderId="24" xfId="32" applyFont="1" applyBorder="1" applyAlignment="1">
      <alignment vertical="center"/>
      <protection/>
    </xf>
    <xf numFmtId="0" fontId="12" fillId="0" borderId="19" xfId="32" applyFont="1" applyBorder="1" applyAlignment="1">
      <alignment vertical="center"/>
      <protection/>
    </xf>
    <xf numFmtId="3" fontId="8" fillId="0" borderId="25" xfId="32" applyNumberFormat="1" applyFont="1" applyBorder="1" applyAlignment="1">
      <alignment vertical="center"/>
      <protection/>
    </xf>
    <xf numFmtId="0" fontId="26" fillId="0" borderId="24" xfId="32" applyFont="1" applyBorder="1" applyAlignment="1">
      <alignment vertical="center"/>
      <protection/>
    </xf>
    <xf numFmtId="0" fontId="8" fillId="0" borderId="36" xfId="32" applyFont="1" applyBorder="1" applyAlignment="1">
      <alignment vertical="center"/>
      <protection/>
    </xf>
    <xf numFmtId="0" fontId="25" fillId="0" borderId="36" xfId="32" applyFont="1" applyBorder="1" applyAlignment="1">
      <alignment vertical="center"/>
      <protection/>
    </xf>
    <xf numFmtId="184" fontId="14" fillId="0" borderId="37" xfId="32" applyNumberFormat="1" applyFont="1" applyBorder="1" applyAlignment="1">
      <alignment vertical="center"/>
      <protection/>
    </xf>
    <xf numFmtId="184" fontId="14" fillId="0" borderId="25" xfId="32" applyNumberFormat="1" applyFont="1" applyBorder="1" applyAlignment="1">
      <alignment vertical="center"/>
      <protection/>
    </xf>
    <xf numFmtId="184" fontId="8" fillId="0" borderId="37" xfId="32" applyNumberFormat="1" applyFont="1" applyBorder="1" applyAlignment="1">
      <alignment vertical="center"/>
      <protection/>
    </xf>
    <xf numFmtId="0" fontId="14" fillId="0" borderId="0" xfId="32" applyFont="1" applyBorder="1" applyAlignment="1">
      <alignment vertical="center"/>
      <protection/>
    </xf>
    <xf numFmtId="184" fontId="18" fillId="0" borderId="37" xfId="32" applyNumberFormat="1" applyFont="1" applyBorder="1" applyAlignment="1">
      <alignment vertical="center"/>
      <protection/>
    </xf>
    <xf numFmtId="184" fontId="18" fillId="0" borderId="25" xfId="32" applyNumberFormat="1" applyFont="1" applyBorder="1" applyAlignment="1">
      <alignment vertical="center"/>
      <protection/>
    </xf>
    <xf numFmtId="0" fontId="18" fillId="0" borderId="25" xfId="32" applyFont="1" applyBorder="1" applyAlignment="1">
      <alignment vertical="center"/>
      <protection/>
    </xf>
    <xf numFmtId="184" fontId="18" fillId="0" borderId="34" xfId="32" applyNumberFormat="1" applyFont="1" applyBorder="1" applyAlignment="1">
      <alignment vertical="center"/>
      <protection/>
    </xf>
    <xf numFmtId="184" fontId="18" fillId="0" borderId="38" xfId="32" applyNumberFormat="1" applyFont="1" applyBorder="1" applyAlignment="1">
      <alignment vertical="center"/>
      <protection/>
    </xf>
    <xf numFmtId="0" fontId="18" fillId="0" borderId="38" xfId="32" applyFont="1" applyBorder="1" applyAlignment="1">
      <alignment vertical="center"/>
      <protection/>
    </xf>
    <xf numFmtId="0" fontId="8" fillId="0" borderId="38" xfId="32" applyFont="1" applyBorder="1" applyAlignment="1">
      <alignment vertical="center"/>
      <protection/>
    </xf>
    <xf numFmtId="0" fontId="8" fillId="0" borderId="39" xfId="32" applyFont="1" applyBorder="1" applyAlignment="1" quotePrefix="1">
      <alignment horizontal="centerContinuous" vertical="center"/>
      <protection/>
    </xf>
    <xf numFmtId="0" fontId="8" fillId="0" borderId="14" xfId="32" applyFont="1" applyBorder="1" applyAlignment="1">
      <alignment horizontal="centerContinuous" vertical="center"/>
      <protection/>
    </xf>
    <xf numFmtId="0" fontId="8" fillId="0" borderId="40" xfId="32" applyFont="1" applyBorder="1" applyAlignment="1">
      <alignment vertical="center"/>
      <protection/>
    </xf>
    <xf numFmtId="0" fontId="8" fillId="0" borderId="20" xfId="32" applyFont="1" applyBorder="1" applyAlignment="1" quotePrefix="1">
      <alignment horizontal="centerContinuous" vertical="center"/>
      <protection/>
    </xf>
    <xf numFmtId="3" fontId="8" fillId="0" borderId="40" xfId="32" applyNumberFormat="1" applyFont="1" applyBorder="1" applyAlignment="1">
      <alignment vertical="center"/>
      <protection/>
    </xf>
    <xf numFmtId="3" fontId="8" fillId="0" borderId="41" xfId="32" applyNumberFormat="1" applyFont="1" applyBorder="1" applyAlignment="1">
      <alignment vertical="center"/>
      <protection/>
    </xf>
    <xf numFmtId="0" fontId="8" fillId="0" borderId="25" xfId="32" applyFont="1" applyBorder="1" applyAlignment="1" quotePrefix="1">
      <alignment horizontal="centerContinuous" vertical="center"/>
      <protection/>
    </xf>
    <xf numFmtId="184" fontId="8" fillId="0" borderId="42" xfId="32" applyNumberFormat="1" applyFont="1" applyBorder="1" applyAlignment="1">
      <alignment vertical="center"/>
      <protection/>
    </xf>
    <xf numFmtId="184" fontId="8" fillId="0" borderId="0" xfId="32" applyNumberFormat="1" applyFont="1">
      <alignment/>
      <protection/>
    </xf>
    <xf numFmtId="0" fontId="8" fillId="0" borderId="0" xfId="33">
      <alignment/>
      <protection/>
    </xf>
    <xf numFmtId="0" fontId="8" fillId="0" borderId="13" xfId="33" applyBorder="1">
      <alignment/>
      <protection/>
    </xf>
    <xf numFmtId="0" fontId="8" fillId="0" borderId="15" xfId="33" applyBorder="1">
      <alignment/>
      <protection/>
    </xf>
    <xf numFmtId="3" fontId="8" fillId="0" borderId="0" xfId="33" applyNumberFormat="1">
      <alignment/>
      <protection/>
    </xf>
    <xf numFmtId="0" fontId="8" fillId="0" borderId="0" xfId="33" applyAlignment="1">
      <alignment horizontal="centerContinuous"/>
      <protection/>
    </xf>
    <xf numFmtId="0" fontId="8" fillId="0" borderId="0" xfId="33" applyBorder="1" applyAlignment="1">
      <alignment horizontal="centerContinuous"/>
      <protection/>
    </xf>
    <xf numFmtId="0" fontId="31" fillId="0" borderId="0" xfId="33" applyFont="1">
      <alignment/>
      <protection/>
    </xf>
    <xf numFmtId="0" fontId="30" fillId="0" borderId="0" xfId="33" applyFont="1" applyAlignment="1">
      <alignment horizontal="centerContinuous" vertical="center"/>
      <protection/>
    </xf>
    <xf numFmtId="0" fontId="31" fillId="0" borderId="0" xfId="33" applyFont="1" applyAlignment="1">
      <alignment horizontal="centerContinuous" vertical="center"/>
      <protection/>
    </xf>
    <xf numFmtId="0" fontId="8" fillId="0" borderId="0" xfId="33" applyFont="1" applyAlignment="1">
      <alignment horizontal="centerContinuous" vertical="center"/>
      <protection/>
    </xf>
    <xf numFmtId="3" fontId="31" fillId="0" borderId="0" xfId="33" applyNumberFormat="1" applyFont="1">
      <alignment/>
      <protection/>
    </xf>
    <xf numFmtId="0" fontId="28" fillId="4" borderId="0" xfId="33" applyFont="1" applyFill="1" applyAlignment="1">
      <alignment horizontal="centerContinuous" vertical="center"/>
      <protection/>
    </xf>
    <xf numFmtId="0" fontId="29" fillId="0" borderId="0" xfId="33" applyFont="1" applyAlignment="1">
      <alignment horizontal="centerContinuous" vertical="center"/>
      <protection/>
    </xf>
    <xf numFmtId="0" fontId="59" fillId="4" borderId="0" xfId="33" applyFont="1" applyFill="1" applyAlignment="1">
      <alignment horizontal="centerContinuous" vertical="center"/>
      <protection/>
    </xf>
    <xf numFmtId="0" fontId="29" fillId="4" borderId="0" xfId="33" applyFont="1" applyFill="1" applyAlignment="1">
      <alignment horizontal="centerContinuous" vertical="center"/>
      <protection/>
    </xf>
    <xf numFmtId="0" fontId="8" fillId="0" borderId="0" xfId="33" applyAlignment="1">
      <alignment horizontal="centerContinuous" vertical="center"/>
      <protection/>
    </xf>
    <xf numFmtId="0" fontId="8" fillId="0" borderId="22" xfId="33" applyBorder="1" applyAlignment="1">
      <alignment horizontal="centerContinuous"/>
      <protection/>
    </xf>
    <xf numFmtId="0" fontId="8" fillId="0" borderId="13" xfId="33" applyBorder="1" applyAlignment="1">
      <alignment horizontal="center" vertical="center"/>
      <protection/>
    </xf>
    <xf numFmtId="0" fontId="8" fillId="0" borderId="14" xfId="33" applyBorder="1" applyAlignment="1">
      <alignment horizontal="center" vertical="center"/>
      <protection/>
    </xf>
    <xf numFmtId="0" fontId="8" fillId="0" borderId="15" xfId="33" applyBorder="1" applyAlignment="1">
      <alignment horizontal="center" vertical="center"/>
      <protection/>
    </xf>
    <xf numFmtId="0" fontId="8" fillId="0" borderId="0" xfId="33" applyBorder="1">
      <alignment/>
      <protection/>
    </xf>
    <xf numFmtId="0" fontId="8" fillId="0" borderId="17" xfId="33" applyBorder="1" applyAlignment="1">
      <alignment horizontal="center" vertical="center"/>
      <protection/>
    </xf>
    <xf numFmtId="0" fontId="8" fillId="0" borderId="13" xfId="33" applyBorder="1" applyAlignment="1">
      <alignment horizontal="centerContinuous" vertical="center"/>
      <protection/>
    </xf>
    <xf numFmtId="0" fontId="8" fillId="0" borderId="15" xfId="33" applyBorder="1" applyAlignment="1">
      <alignment horizontal="centerContinuous" vertical="center"/>
      <protection/>
    </xf>
    <xf numFmtId="0" fontId="8" fillId="0" borderId="23" xfId="33" applyBorder="1">
      <alignment/>
      <protection/>
    </xf>
    <xf numFmtId="0" fontId="8" fillId="0" borderId="0" xfId="33" applyAlignment="1">
      <alignment horizontal="centerContinuous" vertical="top"/>
      <protection/>
    </xf>
    <xf numFmtId="0" fontId="8" fillId="0" borderId="0" xfId="33" applyAlignment="1">
      <alignment vertical="top"/>
      <protection/>
    </xf>
    <xf numFmtId="0" fontId="8" fillId="0" borderId="0" xfId="33" applyAlignment="1">
      <alignment horizontal="centerContinuous" vertical="top" wrapText="1"/>
      <protection/>
    </xf>
    <xf numFmtId="0" fontId="8" fillId="0" borderId="0" xfId="33" applyAlignment="1">
      <alignment horizontal="left"/>
      <protection/>
    </xf>
    <xf numFmtId="0" fontId="8" fillId="0" borderId="9" xfId="33" applyBorder="1">
      <alignment/>
      <protection/>
    </xf>
    <xf numFmtId="0" fontId="26" fillId="0" borderId="10" xfId="33" applyFont="1" applyBorder="1" applyAlignment="1">
      <alignment horizontal="centerContinuous" vertical="center" wrapText="1"/>
      <protection/>
    </xf>
    <xf numFmtId="0" fontId="8" fillId="0" borderId="10" xfId="33" applyBorder="1" applyAlignment="1">
      <alignment horizontal="centerContinuous" vertical="center"/>
      <protection/>
    </xf>
    <xf numFmtId="0" fontId="8" fillId="0" borderId="10" xfId="33" applyBorder="1" applyAlignment="1">
      <alignment horizontal="centerContinuous" vertical="center" wrapText="1"/>
      <protection/>
    </xf>
    <xf numFmtId="0" fontId="8" fillId="0" borderId="10" xfId="33" applyBorder="1">
      <alignment/>
      <protection/>
    </xf>
    <xf numFmtId="0" fontId="8" fillId="0" borderId="10" xfId="33" applyBorder="1" applyAlignment="1">
      <alignment vertical="center"/>
      <protection/>
    </xf>
    <xf numFmtId="0" fontId="34" fillId="0" borderId="43" xfId="33" applyFont="1" applyBorder="1" applyAlignment="1">
      <alignment horizontal="centerContinuous" vertical="center" wrapText="1"/>
      <protection/>
    </xf>
    <xf numFmtId="0" fontId="8" fillId="0" borderId="11" xfId="33" applyBorder="1" applyAlignment="1">
      <alignment horizontal="centerContinuous" vertical="center"/>
      <protection/>
    </xf>
    <xf numFmtId="0" fontId="8" fillId="0" borderId="10" xfId="33" applyBorder="1" applyAlignment="1">
      <alignment vertical="center" wrapText="1"/>
      <protection/>
    </xf>
    <xf numFmtId="0" fontId="8" fillId="0" borderId="11" xfId="33" applyBorder="1">
      <alignment/>
      <protection/>
    </xf>
    <xf numFmtId="0" fontId="8" fillId="0" borderId="19" xfId="33" applyBorder="1">
      <alignment/>
      <protection/>
    </xf>
    <xf numFmtId="0" fontId="8" fillId="0" borderId="20" xfId="33" applyBorder="1" applyAlignment="1">
      <alignment horizontal="centerContinuous"/>
      <protection/>
    </xf>
    <xf numFmtId="0" fontId="8" fillId="0" borderId="0" xfId="33" applyBorder="1" applyAlignment="1">
      <alignment horizontal="center" vertical="center"/>
      <protection/>
    </xf>
    <xf numFmtId="0" fontId="8" fillId="0" borderId="12" xfId="33" applyBorder="1" applyAlignment="1">
      <alignment horizontal="center"/>
      <protection/>
    </xf>
    <xf numFmtId="0" fontId="8" fillId="0" borderId="18" xfId="33" applyBorder="1" applyAlignment="1">
      <alignment horizontal="center"/>
      <protection/>
    </xf>
    <xf numFmtId="0" fontId="8" fillId="0" borderId="20" xfId="33" applyBorder="1" applyAlignment="1">
      <alignment vertical="center"/>
      <protection/>
    </xf>
    <xf numFmtId="0" fontId="8" fillId="0" borderId="0" xfId="33" applyBorder="1" applyAlignment="1">
      <alignment vertical="center"/>
      <protection/>
    </xf>
    <xf numFmtId="0" fontId="8" fillId="0" borderId="24" xfId="33" applyBorder="1" applyAlignment="1">
      <alignment horizontal="center" vertical="center"/>
      <protection/>
    </xf>
    <xf numFmtId="0" fontId="8" fillId="0" borderId="33" xfId="33" applyBorder="1" applyAlignment="1">
      <alignment horizontal="center" vertical="center"/>
      <protection/>
    </xf>
    <xf numFmtId="0" fontId="8" fillId="0" borderId="0" xfId="33" applyAlignment="1">
      <alignment horizontal="center" vertical="center"/>
      <protection/>
    </xf>
    <xf numFmtId="0" fontId="8" fillId="0" borderId="0" xfId="33" applyAlignment="1">
      <alignment vertical="center"/>
      <protection/>
    </xf>
    <xf numFmtId="0" fontId="8" fillId="0" borderId="33" xfId="33" applyFont="1" applyBorder="1" applyAlignment="1">
      <alignment horizontal="centerContinuous" vertical="center"/>
      <protection/>
    </xf>
    <xf numFmtId="0" fontId="8" fillId="0" borderId="33" xfId="33" applyFont="1" applyBorder="1" applyAlignment="1">
      <alignment horizontal="center" vertical="center"/>
      <protection/>
    </xf>
    <xf numFmtId="0" fontId="8" fillId="0" borderId="12" xfId="33" applyBorder="1">
      <alignment/>
      <protection/>
    </xf>
    <xf numFmtId="0" fontId="8" fillId="0" borderId="24" xfId="33" applyBorder="1">
      <alignment/>
      <protection/>
    </xf>
    <xf numFmtId="0" fontId="8" fillId="0" borderId="25" xfId="33" applyBorder="1" applyAlignment="1">
      <alignment horizontal="centerContinuous" vertical="center"/>
      <protection/>
    </xf>
    <xf numFmtId="0" fontId="8" fillId="0" borderId="20" xfId="33" applyBorder="1" applyAlignment="1">
      <alignment horizontal="centerContinuous" vertical="center"/>
      <protection/>
    </xf>
    <xf numFmtId="0" fontId="8" fillId="0" borderId="25" xfId="33" applyBorder="1" applyAlignment="1">
      <alignment horizontal="center" vertical="center"/>
      <protection/>
    </xf>
    <xf numFmtId="0" fontId="8" fillId="0" borderId="25" xfId="33" applyBorder="1">
      <alignment/>
      <protection/>
    </xf>
    <xf numFmtId="0" fontId="8" fillId="0" borderId="24" xfId="33" applyBorder="1" applyAlignment="1">
      <alignment horizontal="centerContinuous" vertical="center"/>
      <protection/>
    </xf>
    <xf numFmtId="0" fontId="8" fillId="0" borderId="26" xfId="33" applyBorder="1" applyAlignment="1">
      <alignment horizontal="centerContinuous" vertical="center"/>
      <protection/>
    </xf>
    <xf numFmtId="0" fontId="8" fillId="0" borderId="25" xfId="33" applyBorder="1" applyAlignment="1">
      <alignment horizontal="centerContinuous"/>
      <protection/>
    </xf>
    <xf numFmtId="0" fontId="33" fillId="0" borderId="19" xfId="33" applyFont="1" applyBorder="1" applyAlignment="1">
      <alignment vertical="center"/>
      <protection/>
    </xf>
    <xf numFmtId="184" fontId="33" fillId="0" borderId="20" xfId="33" applyNumberFormat="1" applyFont="1" applyBorder="1" applyAlignment="1">
      <alignment vertical="center"/>
      <protection/>
    </xf>
    <xf numFmtId="0" fontId="8" fillId="0" borderId="20" xfId="33" applyBorder="1">
      <alignment/>
      <protection/>
    </xf>
    <xf numFmtId="0" fontId="33" fillId="0" borderId="20" xfId="33" applyFont="1" applyBorder="1" applyAlignment="1">
      <alignment vertical="center"/>
      <protection/>
    </xf>
    <xf numFmtId="0" fontId="8" fillId="0" borderId="19" xfId="33" applyBorder="1" applyAlignment="1" quotePrefix="1">
      <alignment horizontal="centerContinuous" vertical="center"/>
      <protection/>
    </xf>
    <xf numFmtId="0" fontId="8" fillId="0" borderId="21" xfId="33" applyBorder="1" applyAlignment="1">
      <alignment horizontal="centerContinuous" vertical="center"/>
      <protection/>
    </xf>
    <xf numFmtId="3" fontId="8" fillId="0" borderId="20" xfId="33" applyNumberFormat="1" applyBorder="1">
      <alignment/>
      <protection/>
    </xf>
    <xf numFmtId="3" fontId="8" fillId="0" borderId="21" xfId="33" applyNumberFormat="1" applyBorder="1">
      <alignment/>
      <protection/>
    </xf>
    <xf numFmtId="184" fontId="8" fillId="0" borderId="25" xfId="33" applyNumberFormat="1" applyFont="1" applyBorder="1" applyAlignment="1">
      <alignment vertical="center"/>
      <protection/>
    </xf>
    <xf numFmtId="184" fontId="14" fillId="0" borderId="20" xfId="33" applyNumberFormat="1" applyFont="1" applyBorder="1" applyAlignment="1">
      <alignment vertical="center"/>
      <protection/>
    </xf>
    <xf numFmtId="0" fontId="14" fillId="0" borderId="20" xfId="33" applyFont="1" applyBorder="1" applyAlignment="1">
      <alignment vertical="center"/>
      <protection/>
    </xf>
    <xf numFmtId="0" fontId="8" fillId="0" borderId="25" xfId="33" applyBorder="1" applyAlignment="1" quotePrefix="1">
      <alignment horizontal="center" vertical="center"/>
      <protection/>
    </xf>
    <xf numFmtId="0" fontId="8" fillId="0" borderId="20" xfId="33" applyBorder="1" applyAlignment="1" quotePrefix="1">
      <alignment horizontal="center" vertical="center"/>
      <protection/>
    </xf>
    <xf numFmtId="184" fontId="8" fillId="0" borderId="20" xfId="33" applyNumberFormat="1" applyFont="1" applyBorder="1" applyAlignment="1">
      <alignment vertical="center"/>
      <protection/>
    </xf>
    <xf numFmtId="3" fontId="8" fillId="0" borderId="0" xfId="33" applyNumberFormat="1" applyBorder="1">
      <alignment/>
      <protection/>
    </xf>
    <xf numFmtId="184" fontId="33" fillId="0" borderId="24" xfId="33" applyNumberFormat="1" applyFont="1" applyBorder="1" applyAlignment="1">
      <alignment vertical="center"/>
      <protection/>
    </xf>
    <xf numFmtId="0" fontId="33" fillId="0" borderId="25" xfId="33" applyFont="1" applyBorder="1" applyAlignment="1">
      <alignment vertical="center"/>
      <protection/>
    </xf>
    <xf numFmtId="184" fontId="42" fillId="0" borderId="24" xfId="33" applyNumberFormat="1" applyFont="1" applyBorder="1" applyAlignment="1">
      <alignment vertical="center"/>
      <protection/>
    </xf>
    <xf numFmtId="184" fontId="42" fillId="0" borderId="20" xfId="33" applyNumberFormat="1" applyFont="1" applyBorder="1" applyAlignment="1">
      <alignment vertical="center"/>
      <protection/>
    </xf>
    <xf numFmtId="0" fontId="42" fillId="0" borderId="20" xfId="33" applyFont="1" applyBorder="1" applyAlignment="1">
      <alignment vertical="center"/>
      <protection/>
    </xf>
    <xf numFmtId="0" fontId="8" fillId="0" borderId="20" xfId="33" applyFill="1" applyBorder="1" applyAlignment="1">
      <alignment vertical="center"/>
      <protection/>
    </xf>
    <xf numFmtId="184" fontId="33" fillId="0" borderId="44" xfId="33" applyNumberFormat="1" applyFont="1" applyBorder="1" applyAlignment="1">
      <alignment vertical="center"/>
      <protection/>
    </xf>
    <xf numFmtId="184" fontId="33" fillId="0" borderId="45" xfId="33" applyNumberFormat="1" applyFont="1" applyBorder="1" applyAlignment="1">
      <alignment vertical="center"/>
      <protection/>
    </xf>
    <xf numFmtId="184" fontId="33" fillId="0" borderId="25" xfId="33" applyNumberFormat="1" applyFont="1" applyBorder="1" applyAlignment="1">
      <alignment vertical="center"/>
      <protection/>
    </xf>
    <xf numFmtId="0" fontId="8" fillId="0" borderId="25" xfId="33" applyBorder="1" applyAlignment="1">
      <alignment vertical="center"/>
      <protection/>
    </xf>
    <xf numFmtId="184" fontId="42" fillId="0" borderId="0" xfId="33" applyNumberFormat="1" applyFont="1" applyBorder="1" applyAlignment="1" quotePrefix="1">
      <alignment vertical="center"/>
      <protection/>
    </xf>
    <xf numFmtId="0" fontId="33" fillId="0" borderId="0" xfId="33" applyFont="1">
      <alignment/>
      <protection/>
    </xf>
    <xf numFmtId="0" fontId="12" fillId="0" borderId="0" xfId="33" applyFont="1" applyBorder="1">
      <alignment/>
      <protection/>
    </xf>
    <xf numFmtId="184" fontId="14" fillId="0" borderId="0" xfId="33" applyNumberFormat="1" applyFont="1" applyBorder="1" applyAlignment="1">
      <alignment vertical="center"/>
      <protection/>
    </xf>
    <xf numFmtId="0" fontId="14" fillId="0" borderId="0" xfId="33" applyFont="1" applyBorder="1" applyAlignment="1">
      <alignment vertical="center"/>
      <protection/>
    </xf>
    <xf numFmtId="0" fontId="8" fillId="0" borderId="0" xfId="33" applyBorder="1" applyAlignment="1" quotePrefix="1">
      <alignment horizontal="center" vertical="center"/>
      <protection/>
    </xf>
    <xf numFmtId="0" fontId="8" fillId="0" borderId="18" xfId="33" applyBorder="1" applyAlignment="1">
      <alignment horizontal="centerContinuous" vertical="center"/>
      <protection/>
    </xf>
    <xf numFmtId="3" fontId="8" fillId="0" borderId="0" xfId="33" applyNumberFormat="1" applyFont="1" applyBorder="1" applyAlignment="1" quotePrefix="1">
      <alignment vertical="center"/>
      <protection/>
    </xf>
    <xf numFmtId="3" fontId="8" fillId="0" borderId="0" xfId="33" applyNumberFormat="1" applyBorder="1" applyAlignment="1">
      <alignment horizontal="centerContinuous" vertical="center"/>
      <protection/>
    </xf>
    <xf numFmtId="3" fontId="8" fillId="0" borderId="18" xfId="33" applyNumberFormat="1" applyBorder="1">
      <alignment/>
      <protection/>
    </xf>
    <xf numFmtId="3" fontId="8" fillId="0" borderId="12" xfId="33" applyNumberFormat="1" applyBorder="1">
      <alignment/>
      <protection/>
    </xf>
    <xf numFmtId="0" fontId="8" fillId="0" borderId="20" xfId="33" applyBorder="1" applyAlignment="1">
      <alignment horizontal="center" vertical="center"/>
      <protection/>
    </xf>
    <xf numFmtId="0" fontId="8" fillId="4" borderId="20" xfId="33" applyFont="1" applyFill="1" applyBorder="1" applyAlignment="1">
      <alignment vertical="center"/>
      <protection/>
    </xf>
    <xf numFmtId="184" fontId="8" fillId="0" borderId="20" xfId="33" applyNumberFormat="1" applyBorder="1" applyAlignment="1">
      <alignment vertical="center"/>
      <protection/>
    </xf>
    <xf numFmtId="184" fontId="34" fillId="0" borderId="20" xfId="33" applyNumberFormat="1" applyFont="1" applyBorder="1" applyAlignment="1">
      <alignment vertical="center"/>
      <protection/>
    </xf>
    <xf numFmtId="0" fontId="12" fillId="4" borderId="0" xfId="33" applyFont="1" applyFill="1" applyBorder="1" applyAlignment="1">
      <alignment vertical="center"/>
      <protection/>
    </xf>
    <xf numFmtId="184" fontId="12" fillId="4" borderId="0" xfId="33" applyNumberFormat="1" applyFont="1" applyFill="1" applyBorder="1" applyAlignment="1">
      <alignment vertical="center"/>
      <protection/>
    </xf>
    <xf numFmtId="184" fontId="34" fillId="0" borderId="0" xfId="33" applyNumberFormat="1" applyFont="1" applyBorder="1" applyAlignment="1">
      <alignment vertical="center"/>
      <protection/>
    </xf>
    <xf numFmtId="0" fontId="12" fillId="4" borderId="20" xfId="33" applyFont="1" applyFill="1" applyBorder="1" applyAlignment="1">
      <alignment vertical="center"/>
      <protection/>
    </xf>
    <xf numFmtId="184" fontId="12" fillId="4" borderId="20" xfId="33" applyNumberFormat="1" applyFont="1" applyFill="1" applyBorder="1" applyAlignment="1">
      <alignment vertical="center"/>
      <protection/>
    </xf>
    <xf numFmtId="184" fontId="8" fillId="0" borderId="25" xfId="33" applyNumberFormat="1" applyBorder="1" applyAlignment="1">
      <alignment vertical="center"/>
      <protection/>
    </xf>
    <xf numFmtId="0" fontId="14" fillId="0" borderId="21" xfId="33" applyFont="1" applyBorder="1" applyAlignment="1">
      <alignment vertical="center"/>
      <protection/>
    </xf>
    <xf numFmtId="0" fontId="25" fillId="4" borderId="20" xfId="33" applyFont="1" applyFill="1" applyBorder="1" applyAlignment="1">
      <alignment vertical="center"/>
      <protection/>
    </xf>
    <xf numFmtId="184" fontId="12" fillId="4" borderId="20" xfId="33" applyNumberFormat="1" applyFont="1" applyFill="1" applyBorder="1" applyAlignment="1">
      <alignment horizontal="centerContinuous" vertical="center" wrapText="1"/>
      <protection/>
    </xf>
    <xf numFmtId="184" fontId="8" fillId="4" borderId="20" xfId="33" applyNumberFormat="1" applyFill="1" applyBorder="1" applyAlignment="1">
      <alignment vertical="center"/>
      <protection/>
    </xf>
    <xf numFmtId="0" fontId="26" fillId="4" borderId="20" xfId="33" applyFont="1" applyFill="1" applyBorder="1" applyAlignment="1">
      <alignment vertical="center"/>
      <protection/>
    </xf>
    <xf numFmtId="0" fontId="8" fillId="0" borderId="25" xfId="33" applyFont="1" applyBorder="1">
      <alignment/>
      <protection/>
    </xf>
    <xf numFmtId="184" fontId="12" fillId="4" borderId="20" xfId="33" applyNumberFormat="1" applyFont="1" applyFill="1" applyBorder="1" applyAlignment="1">
      <alignment vertical="center"/>
      <protection/>
    </xf>
    <xf numFmtId="0" fontId="8" fillId="0" borderId="20" xfId="33" applyFont="1" applyBorder="1" applyAlignment="1" quotePrefix="1">
      <alignment horizontal="center" vertical="center"/>
      <protection/>
    </xf>
    <xf numFmtId="0" fontId="8" fillId="0" borderId="20" xfId="33" applyFont="1" applyBorder="1" applyAlignment="1">
      <alignment vertical="center"/>
      <protection/>
    </xf>
    <xf numFmtId="0" fontId="8" fillId="0" borderId="19" xfId="33" applyFont="1" applyBorder="1" applyAlignment="1" quotePrefix="1">
      <alignment horizontal="centerContinuous" vertical="center"/>
      <protection/>
    </xf>
    <xf numFmtId="0" fontId="8" fillId="0" borderId="21" xfId="33" applyFont="1" applyBorder="1" applyAlignment="1">
      <alignment horizontal="centerContinuous" vertical="center"/>
      <protection/>
    </xf>
    <xf numFmtId="184" fontId="8" fillId="4" borderId="20" xfId="33" applyNumberFormat="1" applyFont="1" applyFill="1" applyBorder="1" applyAlignment="1">
      <alignment vertical="center"/>
      <protection/>
    </xf>
    <xf numFmtId="184" fontId="8" fillId="4" borderId="25" xfId="33" applyNumberFormat="1" applyFont="1" applyFill="1" applyBorder="1" applyAlignment="1">
      <alignment vertical="center"/>
      <protection/>
    </xf>
    <xf numFmtId="0" fontId="21" fillId="0" borderId="24" xfId="33" applyFont="1" applyBorder="1">
      <alignment/>
      <protection/>
    </xf>
    <xf numFmtId="184" fontId="33" fillId="0" borderId="19" xfId="33" applyNumberFormat="1" applyFont="1" applyBorder="1" applyAlignment="1">
      <alignment vertical="center"/>
      <protection/>
    </xf>
    <xf numFmtId="0" fontId="12" fillId="4" borderId="25" xfId="33" applyFont="1" applyFill="1" applyBorder="1" applyAlignment="1">
      <alignment vertical="center"/>
      <protection/>
    </xf>
    <xf numFmtId="0" fontId="42" fillId="0" borderId="19" xfId="33" applyFont="1" applyBorder="1" applyAlignment="1">
      <alignment vertical="center"/>
      <protection/>
    </xf>
    <xf numFmtId="0" fontId="42" fillId="0" borderId="25" xfId="33" applyFont="1" applyBorder="1">
      <alignment/>
      <protection/>
    </xf>
    <xf numFmtId="0" fontId="8" fillId="0" borderId="20" xfId="33" applyFont="1" applyBorder="1">
      <alignment/>
      <protection/>
    </xf>
    <xf numFmtId="0" fontId="8" fillId="0" borderId="20" xfId="33" applyFont="1" applyBorder="1" applyAlignment="1">
      <alignment horizontal="center" vertical="center"/>
      <protection/>
    </xf>
    <xf numFmtId="0" fontId="8" fillId="0" borderId="20" xfId="33" applyFont="1" applyFill="1" applyBorder="1" applyAlignment="1">
      <alignment vertical="center"/>
      <protection/>
    </xf>
    <xf numFmtId="184" fontId="42" fillId="0" borderId="19" xfId="33" applyNumberFormat="1" applyFont="1" applyBorder="1" applyAlignment="1">
      <alignment vertical="center"/>
      <protection/>
    </xf>
    <xf numFmtId="184" fontId="42" fillId="0" borderId="25" xfId="33" applyNumberFormat="1" applyFont="1" applyBorder="1" applyAlignment="1">
      <alignment vertical="center"/>
      <protection/>
    </xf>
    <xf numFmtId="184" fontId="8" fillId="0" borderId="0" xfId="33" applyNumberFormat="1">
      <alignment/>
      <protection/>
    </xf>
    <xf numFmtId="0" fontId="30" fillId="0" borderId="0" xfId="34" applyFont="1" applyAlignment="1">
      <alignment horizontal="centerContinuous" vertical="center"/>
      <protection/>
    </xf>
    <xf numFmtId="0" fontId="8" fillId="0" borderId="0" xfId="34" applyAlignment="1">
      <alignment horizontal="centerContinuous" vertical="center"/>
      <protection/>
    </xf>
    <xf numFmtId="0" fontId="8" fillId="0" borderId="0" xfId="34">
      <alignment/>
      <protection/>
    </xf>
    <xf numFmtId="0" fontId="8" fillId="0" borderId="0" xfId="34" applyAlignment="1">
      <alignment horizontal="centerContinuous"/>
      <protection/>
    </xf>
    <xf numFmtId="0" fontId="8" fillId="0" borderId="22" xfId="34" applyBorder="1" applyAlignment="1">
      <alignment horizontal="centerContinuous"/>
      <protection/>
    </xf>
    <xf numFmtId="0" fontId="8" fillId="0" borderId="13" xfId="34" applyBorder="1" applyAlignment="1">
      <alignment horizontal="center" vertical="center"/>
      <protection/>
    </xf>
    <xf numFmtId="0" fontId="8" fillId="0" borderId="14" xfId="34" applyBorder="1" applyAlignment="1">
      <alignment horizontal="center" vertical="center"/>
      <protection/>
    </xf>
    <xf numFmtId="0" fontId="8" fillId="0" borderId="15" xfId="34" applyBorder="1" applyAlignment="1">
      <alignment horizontal="center" vertical="center"/>
      <protection/>
    </xf>
    <xf numFmtId="0" fontId="8" fillId="0" borderId="0" xfId="34" applyBorder="1">
      <alignment/>
      <protection/>
    </xf>
    <xf numFmtId="0" fontId="8" fillId="0" borderId="13" xfId="34" applyFont="1" applyBorder="1" applyAlignment="1">
      <alignment horizontal="centerContinuous" vertical="center"/>
      <protection/>
    </xf>
    <xf numFmtId="0" fontId="8" fillId="0" borderId="15" xfId="34" applyFont="1" applyBorder="1" applyAlignment="1">
      <alignment horizontal="centerContinuous" vertical="center"/>
      <protection/>
    </xf>
    <xf numFmtId="0" fontId="8" fillId="0" borderId="14" xfId="34" applyFont="1" applyBorder="1" applyAlignment="1">
      <alignment horizontal="centerContinuous" vertical="center"/>
      <protection/>
    </xf>
    <xf numFmtId="0" fontId="8" fillId="0" borderId="15" xfId="34" applyFont="1" applyBorder="1" applyAlignment="1">
      <alignment horizontal="center" vertical="center"/>
      <protection/>
    </xf>
    <xf numFmtId="0" fontId="8" fillId="0" borderId="23" xfId="34" applyBorder="1">
      <alignment/>
      <protection/>
    </xf>
    <xf numFmtId="0" fontId="8" fillId="0" borderId="0" xfId="34" applyAlignment="1">
      <alignment horizontal="centerContinuous" vertical="top"/>
      <protection/>
    </xf>
    <xf numFmtId="0" fontId="8" fillId="0" borderId="0" xfId="34" applyAlignment="1">
      <alignment vertical="top"/>
      <protection/>
    </xf>
    <xf numFmtId="0" fontId="8" fillId="0" borderId="0" xfId="34" applyAlignment="1">
      <alignment horizontal="centerContinuous" vertical="top" wrapText="1"/>
      <protection/>
    </xf>
    <xf numFmtId="0" fontId="8" fillId="0" borderId="0" xfId="35">
      <alignment/>
      <protection/>
    </xf>
    <xf numFmtId="1" fontId="8" fillId="0" borderId="13" xfId="35" applyNumberFormat="1" applyBorder="1" applyAlignment="1">
      <alignment horizontal="centerContinuous" vertical="center"/>
      <protection/>
    </xf>
    <xf numFmtId="1" fontId="8" fillId="0" borderId="15" xfId="35" applyNumberFormat="1" applyBorder="1" applyAlignment="1">
      <alignment horizontal="centerContinuous" vertical="center"/>
      <protection/>
    </xf>
    <xf numFmtId="0" fontId="8" fillId="0" borderId="0" xfId="35" applyAlignment="1">
      <alignment horizontal="centerContinuous"/>
      <protection/>
    </xf>
    <xf numFmtId="0" fontId="8" fillId="0" borderId="0" xfId="35" applyBorder="1" applyAlignment="1">
      <alignment horizontal="centerContinuous"/>
      <protection/>
    </xf>
    <xf numFmtId="0" fontId="31" fillId="0" borderId="0" xfId="35" applyFont="1">
      <alignment/>
      <protection/>
    </xf>
    <xf numFmtId="0" fontId="8" fillId="0" borderId="22" xfId="35" applyBorder="1" applyAlignment="1">
      <alignment horizontal="centerContinuous"/>
      <protection/>
    </xf>
    <xf numFmtId="0" fontId="8" fillId="0" borderId="13" xfId="35" applyBorder="1" applyAlignment="1">
      <alignment horizontal="center" vertical="center"/>
      <protection/>
    </xf>
    <xf numFmtId="0" fontId="8" fillId="0" borderId="14" xfId="35" applyBorder="1" applyAlignment="1">
      <alignment horizontal="center" vertical="center"/>
      <protection/>
    </xf>
    <xf numFmtId="0" fontId="8" fillId="0" borderId="15" xfId="35" applyBorder="1" applyAlignment="1">
      <alignment horizontal="center" vertical="center"/>
      <protection/>
    </xf>
    <xf numFmtId="0" fontId="12" fillId="0" borderId="13" xfId="35" applyFont="1" applyBorder="1" applyAlignment="1">
      <alignment horizontal="centerContinuous" vertical="center"/>
      <protection/>
    </xf>
    <xf numFmtId="0" fontId="12" fillId="0" borderId="15" xfId="35" applyFont="1" applyBorder="1" applyAlignment="1">
      <alignment horizontal="centerContinuous" vertical="center"/>
      <protection/>
    </xf>
    <xf numFmtId="0" fontId="12" fillId="0" borderId="13" xfId="35" applyFont="1" applyBorder="1" applyAlignment="1">
      <alignment horizontal="center" vertical="center"/>
      <protection/>
    </xf>
    <xf numFmtId="0" fontId="12" fillId="0" borderId="14" xfId="35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12" fillId="0" borderId="23" xfId="35" applyFont="1" applyBorder="1">
      <alignment/>
      <protection/>
    </xf>
    <xf numFmtId="0" fontId="8" fillId="0" borderId="0" xfId="35" applyAlignment="1">
      <alignment horizontal="centerContinuous" vertical="top"/>
      <protection/>
    </xf>
    <xf numFmtId="0" fontId="8" fillId="0" borderId="0" xfId="35" applyAlignment="1">
      <alignment vertical="top"/>
      <protection/>
    </xf>
    <xf numFmtId="0" fontId="8" fillId="0" borderId="0" xfId="35" applyAlignment="1">
      <alignment horizontal="centerContinuous" vertical="top" wrapText="1"/>
      <protection/>
    </xf>
    <xf numFmtId="0" fontId="8" fillId="0" borderId="46" xfId="35" applyBorder="1" applyAlignment="1">
      <alignment horizontal="centerContinuous" vertical="center"/>
      <protection/>
    </xf>
    <xf numFmtId="0" fontId="8" fillId="0" borderId="2" xfId="35" applyBorder="1" applyAlignment="1">
      <alignment horizontal="centerContinuous" vertical="center"/>
      <protection/>
    </xf>
    <xf numFmtId="0" fontId="8" fillId="0" borderId="47" xfId="35" applyBorder="1" applyAlignment="1">
      <alignment horizontal="centerContinuous" vertical="center"/>
      <protection/>
    </xf>
    <xf numFmtId="0" fontId="8" fillId="0" borderId="9" xfId="35" applyBorder="1" applyAlignment="1">
      <alignment horizontal="centerContinuous" vertical="center"/>
      <protection/>
    </xf>
    <xf numFmtId="0" fontId="8" fillId="0" borderId="10" xfId="35" applyBorder="1" applyAlignment="1">
      <alignment horizontal="centerContinuous" vertical="center"/>
      <protection/>
    </xf>
    <xf numFmtId="0" fontId="8" fillId="0" borderId="11" xfId="35" applyBorder="1" applyAlignment="1">
      <alignment horizontal="centerContinuous" vertical="center"/>
      <protection/>
    </xf>
    <xf numFmtId="0" fontId="8" fillId="0" borderId="12" xfId="35" applyBorder="1">
      <alignment/>
      <protection/>
    </xf>
    <xf numFmtId="0" fontId="8" fillId="0" borderId="0" xfId="35" applyBorder="1">
      <alignment/>
      <protection/>
    </xf>
    <xf numFmtId="0" fontId="8" fillId="0" borderId="5" xfId="35" applyBorder="1">
      <alignment/>
      <protection/>
    </xf>
    <xf numFmtId="0" fontId="8" fillId="0" borderId="37" xfId="35" applyBorder="1" applyAlignment="1">
      <alignment horizontal="centerContinuous" vertical="center"/>
      <protection/>
    </xf>
    <xf numFmtId="0" fontId="8" fillId="0" borderId="25" xfId="35" applyBorder="1" applyAlignment="1">
      <alignment horizontal="centerContinuous" vertical="center"/>
      <protection/>
    </xf>
    <xf numFmtId="0" fontId="8" fillId="0" borderId="26" xfId="35" applyBorder="1" applyAlignment="1">
      <alignment horizontal="centerContinuous" vertical="center"/>
      <protection/>
    </xf>
    <xf numFmtId="0" fontId="8" fillId="0" borderId="24" xfId="35" applyBorder="1" applyAlignment="1">
      <alignment horizontal="centerContinuous" vertical="center"/>
      <protection/>
    </xf>
    <xf numFmtId="0" fontId="8" fillId="0" borderId="41" xfId="35" applyBorder="1" applyAlignment="1">
      <alignment horizontal="centerContinuous" vertical="center"/>
      <protection/>
    </xf>
    <xf numFmtId="0" fontId="13" fillId="0" borderId="36" xfId="35" applyFont="1" applyBorder="1" applyAlignment="1">
      <alignment horizontal="left" vertical="center"/>
      <protection/>
    </xf>
    <xf numFmtId="0" fontId="13" fillId="0" borderId="25" xfId="35" applyFont="1" applyBorder="1" applyAlignment="1">
      <alignment horizontal="left" vertical="center"/>
      <protection/>
    </xf>
    <xf numFmtId="0" fontId="14" fillId="0" borderId="26" xfId="35" applyFont="1" applyBorder="1" applyAlignment="1">
      <alignment horizontal="left" vertical="center"/>
      <protection/>
    </xf>
    <xf numFmtId="0" fontId="8" fillId="0" borderId="25" xfId="35" applyFont="1" applyBorder="1" applyAlignment="1" quotePrefix="1">
      <alignment horizontal="centerContinuous" vertical="center"/>
      <protection/>
    </xf>
    <xf numFmtId="0" fontId="8" fillId="0" borderId="25" xfId="35" applyFont="1" applyBorder="1" applyAlignment="1">
      <alignment horizontal="centerContinuous" vertical="center"/>
      <protection/>
    </xf>
    <xf numFmtId="0" fontId="13" fillId="0" borderId="37" xfId="35" applyFont="1" applyBorder="1" applyAlignment="1">
      <alignment horizontal="left" vertical="center"/>
      <protection/>
    </xf>
    <xf numFmtId="0" fontId="13" fillId="0" borderId="20" xfId="35" applyFont="1" applyBorder="1" applyAlignment="1">
      <alignment horizontal="left" vertical="center"/>
      <protection/>
    </xf>
    <xf numFmtId="0" fontId="14" fillId="0" borderId="21" xfId="35" applyFont="1" applyBorder="1" applyAlignment="1">
      <alignment horizontal="left" vertical="center"/>
      <protection/>
    </xf>
    <xf numFmtId="0" fontId="8" fillId="0" borderId="20" xfId="35" applyFont="1" applyBorder="1" applyAlignment="1" quotePrefix="1">
      <alignment horizontal="centerContinuous" vertical="center"/>
      <protection/>
    </xf>
    <xf numFmtId="0" fontId="8" fillId="0" borderId="20" xfId="35" applyFont="1" applyBorder="1" applyAlignment="1">
      <alignment horizontal="centerContinuous" vertical="center"/>
      <protection/>
    </xf>
    <xf numFmtId="0" fontId="13" fillId="0" borderId="36" xfId="35" applyFont="1" applyBorder="1" applyAlignment="1">
      <alignment vertical="center"/>
      <protection/>
    </xf>
    <xf numFmtId="0" fontId="13" fillId="0" borderId="20" xfId="35" applyFont="1" applyBorder="1" applyAlignment="1">
      <alignment vertical="center"/>
      <protection/>
    </xf>
    <xf numFmtId="0" fontId="14" fillId="0" borderId="21" xfId="35" applyFont="1" applyBorder="1" applyAlignment="1">
      <alignment vertical="center"/>
      <protection/>
    </xf>
    <xf numFmtId="0" fontId="13" fillId="0" borderId="36" xfId="35" applyFont="1" applyBorder="1" applyAlignment="1">
      <alignment vertical="center"/>
      <protection/>
    </xf>
    <xf numFmtId="0" fontId="8" fillId="0" borderId="20" xfId="35" applyFont="1" applyBorder="1" applyAlignment="1" quotePrefix="1">
      <alignment horizontal="centerContinuous" vertical="center"/>
      <protection/>
    </xf>
    <xf numFmtId="0" fontId="8" fillId="0" borderId="19" xfId="35" applyFont="1" applyBorder="1" applyAlignment="1" quotePrefix="1">
      <alignment horizontal="centerContinuous" vertical="center"/>
      <protection/>
    </xf>
    <xf numFmtId="0" fontId="8" fillId="0" borderId="26" xfId="35" applyFont="1" applyBorder="1" applyAlignment="1">
      <alignment horizontal="centerContinuous" vertical="center"/>
      <protection/>
    </xf>
    <xf numFmtId="0" fontId="13" fillId="0" borderId="4" xfId="35" applyFont="1" applyBorder="1" applyAlignment="1">
      <alignment vertical="center"/>
      <protection/>
    </xf>
    <xf numFmtId="0" fontId="13" fillId="0" borderId="0" xfId="35" applyFont="1" applyBorder="1" applyAlignment="1">
      <alignment vertical="center"/>
      <protection/>
    </xf>
    <xf numFmtId="0" fontId="14" fillId="0" borderId="18" xfId="35" applyFont="1" applyBorder="1" applyAlignment="1">
      <alignment vertical="center"/>
      <protection/>
    </xf>
    <xf numFmtId="0" fontId="8" fillId="0" borderId="18" xfId="35" applyFont="1" applyBorder="1" applyAlignment="1">
      <alignment horizontal="centerContinuous" vertical="center"/>
      <protection/>
    </xf>
    <xf numFmtId="0" fontId="15" fillId="0" borderId="34" xfId="35" applyFont="1" applyBorder="1" applyAlignment="1">
      <alignment vertical="center"/>
      <protection/>
    </xf>
    <xf numFmtId="0" fontId="15" fillId="0" borderId="38" xfId="35" applyFont="1" applyBorder="1" applyAlignment="1">
      <alignment vertical="center"/>
      <protection/>
    </xf>
    <xf numFmtId="0" fontId="12" fillId="0" borderId="14" xfId="35" applyFont="1" applyBorder="1" applyAlignment="1">
      <alignment vertical="center"/>
      <protection/>
    </xf>
    <xf numFmtId="0" fontId="8" fillId="0" borderId="38" xfId="35" applyFont="1" applyBorder="1" applyAlignment="1" quotePrefix="1">
      <alignment horizontal="centerContinuous" vertical="center"/>
      <protection/>
    </xf>
    <xf numFmtId="0" fontId="8" fillId="0" borderId="38" xfId="35" applyFont="1" applyBorder="1" applyAlignment="1">
      <alignment horizontal="centerContinuous" vertical="center"/>
      <protection/>
    </xf>
    <xf numFmtId="0" fontId="8" fillId="0" borderId="38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Continuous" vertical="center"/>
      <protection/>
    </xf>
    <xf numFmtId="0" fontId="8" fillId="0" borderId="26" xfId="35" applyFont="1" applyBorder="1" applyAlignment="1">
      <alignment horizontal="centerContinuous" vertical="center"/>
      <protection/>
    </xf>
    <xf numFmtId="0" fontId="8" fillId="0" borderId="21" xfId="35" applyFont="1" applyBorder="1" applyAlignment="1">
      <alignment horizontal="centerContinuous" vertical="center"/>
      <protection/>
    </xf>
    <xf numFmtId="0" fontId="8" fillId="0" borderId="21" xfId="35" applyFont="1" applyBorder="1" applyAlignment="1" quotePrefix="1">
      <alignment horizontal="centerContinuous" vertical="center"/>
      <protection/>
    </xf>
    <xf numFmtId="0" fontId="8" fillId="0" borderId="25" xfId="35" applyFont="1" applyBorder="1" applyAlignment="1" quotePrefix="1">
      <alignment horizontal="centerContinuous" vertical="center"/>
      <protection/>
    </xf>
    <xf numFmtId="0" fontId="8" fillId="0" borderId="0" xfId="35" applyFont="1" applyBorder="1" applyAlignment="1" quotePrefix="1">
      <alignment horizontal="centerContinuous" vertical="center"/>
      <protection/>
    </xf>
    <xf numFmtId="0" fontId="8" fillId="0" borderId="24" xfId="35" applyFont="1" applyBorder="1" applyAlignment="1" quotePrefix="1">
      <alignment horizontal="centerContinuous" vertical="center"/>
      <protection/>
    </xf>
    <xf numFmtId="0" fontId="8" fillId="0" borderId="18" xfId="35" applyFont="1" applyBorder="1" applyAlignment="1">
      <alignment horizontal="centerContinuous" vertical="center"/>
      <protection/>
    </xf>
    <xf numFmtId="0" fontId="8" fillId="0" borderId="39" xfId="35" applyFont="1" applyBorder="1" applyAlignment="1" quotePrefix="1">
      <alignment horizontal="centerContinuous" vertical="center"/>
      <protection/>
    </xf>
    <xf numFmtId="0" fontId="8" fillId="0" borderId="14" xfId="35" applyFont="1" applyBorder="1" applyAlignment="1">
      <alignment horizontal="centerContinuous" vertical="center"/>
      <protection/>
    </xf>
    <xf numFmtId="0" fontId="17" fillId="0" borderId="6" xfId="35" applyFont="1" applyBorder="1" applyAlignment="1">
      <alignment vertical="center"/>
      <protection/>
    </xf>
    <xf numFmtId="0" fontId="13" fillId="0" borderId="7" xfId="35" applyFont="1" applyBorder="1" applyAlignment="1">
      <alignment vertical="center"/>
      <protection/>
    </xf>
    <xf numFmtId="0" fontId="14" fillId="0" borderId="28" xfId="35" applyFont="1" applyBorder="1" applyAlignment="1">
      <alignment vertical="center"/>
      <protection/>
    </xf>
    <xf numFmtId="0" fontId="8" fillId="0" borderId="28" xfId="35" applyFont="1" applyBorder="1" applyAlignment="1">
      <alignment horizontal="centerContinuous" vertical="center"/>
      <protection/>
    </xf>
    <xf numFmtId="184" fontId="8" fillId="0" borderId="0" xfId="35" applyNumberFormat="1">
      <alignment/>
      <protection/>
    </xf>
    <xf numFmtId="0" fontId="8" fillId="0" borderId="0" xfId="36">
      <alignment/>
      <protection/>
    </xf>
    <xf numFmtId="0" fontId="8" fillId="0" borderId="0" xfId="36" applyBorder="1">
      <alignment/>
      <protection/>
    </xf>
    <xf numFmtId="0" fontId="8" fillId="0" borderId="0" xfId="36" applyBorder="1" applyAlignment="1">
      <alignment horizontal="centerContinuous"/>
      <protection/>
    </xf>
    <xf numFmtId="0" fontId="30" fillId="0" borderId="0" xfId="36" applyFont="1" applyAlignment="1">
      <alignment horizontal="centerContinuous" vertical="center"/>
      <protection/>
    </xf>
    <xf numFmtId="0" fontId="31" fillId="0" borderId="0" xfId="36" applyFont="1" applyAlignment="1">
      <alignment horizontal="centerContinuous" vertical="center"/>
      <protection/>
    </xf>
    <xf numFmtId="0" fontId="31" fillId="0" borderId="0" xfId="36" applyFont="1">
      <alignment/>
      <protection/>
    </xf>
    <xf numFmtId="0" fontId="8" fillId="0" borderId="22" xfId="36" applyBorder="1" applyAlignment="1">
      <alignment horizontal="centerContinuous"/>
      <protection/>
    </xf>
    <xf numFmtId="0" fontId="8" fillId="0" borderId="13" xfId="36" applyBorder="1" applyAlignment="1">
      <alignment horizontal="center" vertical="center"/>
      <protection/>
    </xf>
    <xf numFmtId="0" fontId="8" fillId="0" borderId="14" xfId="36" applyBorder="1" applyAlignment="1">
      <alignment horizontal="center" vertical="center"/>
      <protection/>
    </xf>
    <xf numFmtId="0" fontId="8" fillId="0" borderId="15" xfId="36" applyBorder="1" applyAlignment="1">
      <alignment horizontal="center" vertical="center"/>
      <protection/>
    </xf>
    <xf numFmtId="0" fontId="8" fillId="0" borderId="13" xfId="36" applyBorder="1" applyAlignment="1">
      <alignment horizontal="centerContinuous" vertical="center"/>
      <protection/>
    </xf>
    <xf numFmtId="0" fontId="8" fillId="0" borderId="15" xfId="36" applyBorder="1" applyAlignment="1">
      <alignment horizontal="centerContinuous" vertical="center"/>
      <protection/>
    </xf>
    <xf numFmtId="0" fontId="12" fillId="0" borderId="13" xfId="36" applyFont="1" applyBorder="1" applyAlignment="1">
      <alignment horizontal="center" vertical="center"/>
      <protection/>
    </xf>
    <xf numFmtId="0" fontId="12" fillId="0" borderId="14" xfId="36" applyFont="1" applyBorder="1" applyAlignment="1">
      <alignment horizontal="center" vertical="center"/>
      <protection/>
    </xf>
    <xf numFmtId="0" fontId="12" fillId="0" borderId="15" xfId="36" applyFont="1" applyBorder="1" applyAlignment="1">
      <alignment horizontal="center" vertical="center"/>
      <protection/>
    </xf>
    <xf numFmtId="0" fontId="8" fillId="0" borderId="23" xfId="36" applyBorder="1">
      <alignment/>
      <protection/>
    </xf>
    <xf numFmtId="0" fontId="8" fillId="0" borderId="0" xfId="36" applyAlignment="1">
      <alignment horizontal="centerContinuous" vertical="top"/>
      <protection/>
    </xf>
    <xf numFmtId="0" fontId="8" fillId="0" borderId="0" xfId="36" applyAlignment="1">
      <alignment vertical="top"/>
      <protection/>
    </xf>
    <xf numFmtId="0" fontId="8" fillId="0" borderId="0" xfId="36" applyAlignment="1">
      <alignment horizontal="centerContinuous" vertical="top" wrapText="1"/>
      <protection/>
    </xf>
    <xf numFmtId="0" fontId="26" fillId="0" borderId="9" xfId="36" applyFont="1" applyBorder="1" applyAlignment="1">
      <alignment horizontal="centerContinuous" vertical="center" wrapText="1"/>
      <protection/>
    </xf>
    <xf numFmtId="0" fontId="8" fillId="0" borderId="10" xfId="36" applyBorder="1" applyAlignment="1">
      <alignment horizontal="centerContinuous" vertical="center" wrapText="1"/>
      <protection/>
    </xf>
    <xf numFmtId="0" fontId="8" fillId="0" borderId="10" xfId="36" applyBorder="1" applyAlignment="1">
      <alignment horizontal="centerContinuous" vertical="center"/>
      <protection/>
    </xf>
    <xf numFmtId="0" fontId="8" fillId="0" borderId="43" xfId="36" applyBorder="1" applyAlignment="1">
      <alignment horizontal="center" vertical="center" wrapText="1"/>
      <protection/>
    </xf>
    <xf numFmtId="0" fontId="8" fillId="0" borderId="10" xfId="36" applyBorder="1" applyAlignment="1">
      <alignment vertical="center"/>
      <protection/>
    </xf>
    <xf numFmtId="0" fontId="8" fillId="0" borderId="11" xfId="36" applyBorder="1" applyAlignment="1">
      <alignment vertical="center"/>
      <protection/>
    </xf>
    <xf numFmtId="0" fontId="8" fillId="0" borderId="10" xfId="36" applyBorder="1" applyAlignment="1">
      <alignment vertical="center" wrapText="1"/>
      <protection/>
    </xf>
    <xf numFmtId="0" fontId="8" fillId="0" borderId="11" xfId="36" applyBorder="1" applyAlignment="1">
      <alignment horizontal="centerContinuous" vertical="center"/>
      <protection/>
    </xf>
    <xf numFmtId="0" fontId="8" fillId="0" borderId="11" xfId="36" applyBorder="1">
      <alignment/>
      <protection/>
    </xf>
    <xf numFmtId="0" fontId="8" fillId="0" borderId="10" xfId="36" applyBorder="1">
      <alignment/>
      <protection/>
    </xf>
    <xf numFmtId="0" fontId="8" fillId="0" borderId="19" xfId="36" applyBorder="1" applyAlignment="1">
      <alignment horizontal="centerContinuous"/>
      <protection/>
    </xf>
    <xf numFmtId="0" fontId="8" fillId="0" borderId="20" xfId="36" applyBorder="1" applyAlignment="1">
      <alignment horizontal="centerContinuous"/>
      <protection/>
    </xf>
    <xf numFmtId="0" fontId="8" fillId="0" borderId="0" xfId="36" applyAlignment="1">
      <alignment horizontal="centerContinuous"/>
      <protection/>
    </xf>
    <xf numFmtId="0" fontId="8" fillId="0" borderId="48" xfId="36" applyBorder="1" applyAlignment="1">
      <alignment horizontal="centerContinuous"/>
      <protection/>
    </xf>
    <xf numFmtId="0" fontId="8" fillId="0" borderId="0" xfId="36" applyAlignment="1">
      <alignment horizontal="center" vertical="center"/>
      <protection/>
    </xf>
    <xf numFmtId="0" fontId="8" fillId="0" borderId="24" xfId="36" applyBorder="1" applyAlignment="1">
      <alignment horizontal="center" vertical="center"/>
      <protection/>
    </xf>
    <xf numFmtId="0" fontId="8" fillId="0" borderId="24" xfId="36" applyBorder="1" applyAlignment="1">
      <alignment horizontal="center"/>
      <protection/>
    </xf>
    <xf numFmtId="0" fontId="8" fillId="0" borderId="33" xfId="36" applyBorder="1" applyAlignment="1">
      <alignment horizontal="center"/>
      <protection/>
    </xf>
    <xf numFmtId="0" fontId="8" fillId="0" borderId="0" xfId="36" applyBorder="1" applyAlignment="1">
      <alignment vertical="center"/>
      <protection/>
    </xf>
    <xf numFmtId="0" fontId="8" fillId="0" borderId="33" xfId="36" applyBorder="1" applyAlignment="1">
      <alignment horizontal="center" vertical="center"/>
      <protection/>
    </xf>
    <xf numFmtId="0" fontId="8" fillId="0" borderId="0" xfId="36" applyAlignment="1">
      <alignment vertical="center"/>
      <protection/>
    </xf>
    <xf numFmtId="0" fontId="8" fillId="0" borderId="19" xfId="36" applyBorder="1" applyAlignment="1">
      <alignment horizontal="centerContinuous" vertical="center"/>
      <protection/>
    </xf>
    <xf numFmtId="0" fontId="8" fillId="0" borderId="20" xfId="36" applyBorder="1" applyAlignment="1">
      <alignment horizontal="centerContinuous" vertical="center"/>
      <protection/>
    </xf>
    <xf numFmtId="0" fontId="8" fillId="0" borderId="25" xfId="36" applyBorder="1" applyAlignment="1">
      <alignment horizontal="centerContinuous" vertical="center"/>
      <protection/>
    </xf>
    <xf numFmtId="0" fontId="8" fillId="0" borderId="26" xfId="36" applyBorder="1" applyAlignment="1">
      <alignment horizontal="centerContinuous" vertical="center"/>
      <protection/>
    </xf>
    <xf numFmtId="184" fontId="8" fillId="0" borderId="19" xfId="36" applyNumberFormat="1" applyBorder="1" applyAlignment="1">
      <alignment vertical="center"/>
      <protection/>
    </xf>
    <xf numFmtId="184" fontId="8" fillId="0" borderId="20" xfId="36" applyNumberFormat="1" applyBorder="1" applyAlignment="1">
      <alignment vertical="center"/>
      <protection/>
    </xf>
    <xf numFmtId="0" fontId="8" fillId="0" borderId="20" xfId="36" applyBorder="1" applyAlignment="1">
      <alignment vertical="center"/>
      <protection/>
    </xf>
    <xf numFmtId="0" fontId="8" fillId="0" borderId="29" xfId="36" applyBorder="1" applyAlignment="1" quotePrefix="1">
      <alignment horizontal="center" vertical="center"/>
      <protection/>
    </xf>
    <xf numFmtId="0" fontId="34" fillId="0" borderId="20" xfId="36" applyFont="1" applyBorder="1" applyAlignment="1">
      <alignment vertical="center"/>
      <protection/>
    </xf>
    <xf numFmtId="0" fontId="8" fillId="0" borderId="25" xfId="36" applyBorder="1" applyAlignment="1">
      <alignment vertical="center"/>
      <protection/>
    </xf>
    <xf numFmtId="184" fontId="26" fillId="0" borderId="19" xfId="36" applyNumberFormat="1" applyFont="1" applyBorder="1" applyAlignment="1">
      <alignment vertical="center"/>
      <protection/>
    </xf>
    <xf numFmtId="184" fontId="26" fillId="0" borderId="20" xfId="36" applyNumberFormat="1" applyFont="1" applyBorder="1" applyAlignment="1">
      <alignment vertical="center"/>
      <protection/>
    </xf>
    <xf numFmtId="0" fontId="26" fillId="0" borderId="20" xfId="36" applyFont="1" applyBorder="1" applyAlignment="1">
      <alignment vertical="center"/>
      <protection/>
    </xf>
    <xf numFmtId="184" fontId="12" fillId="0" borderId="19" xfId="36" applyNumberFormat="1" applyFont="1" applyBorder="1" applyAlignment="1">
      <alignment vertical="center"/>
      <protection/>
    </xf>
    <xf numFmtId="0" fontId="8" fillId="0" borderId="29" xfId="36" applyBorder="1" applyAlignment="1">
      <alignment horizontal="center" vertical="center"/>
      <protection/>
    </xf>
    <xf numFmtId="0" fontId="8" fillId="0" borderId="19" xfId="36" applyBorder="1" applyAlignment="1">
      <alignment vertical="center"/>
      <protection/>
    </xf>
    <xf numFmtId="0" fontId="25" fillId="0" borderId="19" xfId="36" applyFont="1" applyBorder="1" applyAlignment="1">
      <alignment vertical="center"/>
      <protection/>
    </xf>
    <xf numFmtId="0" fontId="34" fillId="0" borderId="25" xfId="36" applyFont="1" applyBorder="1" applyAlignment="1">
      <alignment vertical="center"/>
      <protection/>
    </xf>
    <xf numFmtId="0" fontId="8" fillId="0" borderId="20" xfId="36" applyFont="1" applyBorder="1" applyAlignment="1">
      <alignment vertical="center"/>
      <protection/>
    </xf>
    <xf numFmtId="184" fontId="8" fillId="0" borderId="0" xfId="36" applyNumberFormat="1">
      <alignment/>
      <protection/>
    </xf>
    <xf numFmtId="0" fontId="8" fillId="0" borderId="0" xfId="37">
      <alignment/>
      <protection/>
    </xf>
    <xf numFmtId="0" fontId="8" fillId="0" borderId="23" xfId="37" applyBorder="1" applyAlignment="1">
      <alignment horizontal="center" vertical="center"/>
      <protection/>
    </xf>
    <xf numFmtId="0" fontId="11" fillId="0" borderId="23" xfId="37" applyFont="1" applyBorder="1" applyAlignment="1">
      <alignment horizontal="center" vertical="center" wrapText="1"/>
      <protection/>
    </xf>
    <xf numFmtId="0" fontId="11" fillId="0" borderId="23" xfId="37" applyFont="1" applyBorder="1" applyAlignment="1">
      <alignment horizontal="center" wrapText="1"/>
      <protection/>
    </xf>
    <xf numFmtId="0" fontId="11" fillId="0" borderId="23" xfId="37" applyFont="1" applyBorder="1" applyAlignment="1">
      <alignment horizontal="center" vertical="center"/>
      <protection/>
    </xf>
    <xf numFmtId="0" fontId="8" fillId="0" borderId="23" xfId="37" applyBorder="1">
      <alignment/>
      <protection/>
    </xf>
    <xf numFmtId="0" fontId="8" fillId="0" borderId="0" xfId="37" applyAlignment="1">
      <alignment horizontal="right" vertical="top"/>
      <protection/>
    </xf>
    <xf numFmtId="0" fontId="8" fillId="0" borderId="0" xfId="37" applyBorder="1" applyAlignment="1">
      <alignment horizontal="center" vertical="top"/>
      <protection/>
    </xf>
    <xf numFmtId="0" fontId="8" fillId="0" borderId="0" xfId="37" applyAlignment="1">
      <alignment horizontal="center" vertical="top"/>
      <protection/>
    </xf>
    <xf numFmtId="0" fontId="8" fillId="0" borderId="0" xfId="37" applyBorder="1">
      <alignment/>
      <protection/>
    </xf>
    <xf numFmtId="0" fontId="62" fillId="0" borderId="0" xfId="37" applyFont="1">
      <alignment/>
      <protection/>
    </xf>
    <xf numFmtId="0" fontId="8" fillId="0" borderId="0" xfId="37" applyAlignment="1">
      <alignment horizontal="center"/>
      <protection/>
    </xf>
    <xf numFmtId="0" fontId="34" fillId="0" borderId="0" xfId="37" applyFont="1" applyAlignment="1">
      <alignment horizontal="center"/>
      <protection/>
    </xf>
    <xf numFmtId="0" fontId="8" fillId="0" borderId="49" xfId="38" applyBorder="1">
      <alignment/>
      <protection/>
    </xf>
    <xf numFmtId="0" fontId="8" fillId="0" borderId="50" xfId="38" applyBorder="1">
      <alignment/>
      <protection/>
    </xf>
    <xf numFmtId="0" fontId="8" fillId="0" borderId="33" xfId="38" applyBorder="1">
      <alignment/>
      <protection/>
    </xf>
    <xf numFmtId="0" fontId="8" fillId="0" borderId="45" xfId="38" applyBorder="1">
      <alignment/>
      <protection/>
    </xf>
    <xf numFmtId="0" fontId="12" fillId="0" borderId="23" xfId="37" applyFont="1" applyBorder="1" applyAlignment="1">
      <alignment horizontal="center" vertical="center"/>
      <protection/>
    </xf>
    <xf numFmtId="0" fontId="12" fillId="0" borderId="0" xfId="37" applyFont="1">
      <alignment/>
      <protection/>
    </xf>
    <xf numFmtId="0" fontId="17" fillId="0" borderId="0" xfId="39" applyFont="1">
      <alignment/>
      <protection/>
    </xf>
    <xf numFmtId="0" fontId="17" fillId="0" borderId="0" xfId="39" applyFont="1" applyBorder="1">
      <alignment/>
      <protection/>
    </xf>
    <xf numFmtId="0" fontId="17" fillId="0" borderId="0" xfId="39" applyFont="1" applyBorder="1" applyAlignment="1">
      <alignment horizontal="centerContinuous" vertical="center"/>
      <protection/>
    </xf>
    <xf numFmtId="0" fontId="64" fillId="0" borderId="0" xfId="39" applyFont="1" applyAlignment="1">
      <alignment horizontal="centerContinuous" vertical="center" wrapText="1"/>
      <protection/>
    </xf>
    <xf numFmtId="0" fontId="17" fillId="0" borderId="0" xfId="39" applyFont="1" applyAlignment="1">
      <alignment horizontal="centerContinuous" vertical="center"/>
      <protection/>
    </xf>
    <xf numFmtId="0" fontId="64" fillId="0" borderId="0" xfId="39" applyFont="1" applyAlignment="1">
      <alignment horizontal="centerContinuous" vertical="center"/>
      <protection/>
    </xf>
    <xf numFmtId="0" fontId="17" fillId="0" borderId="0" xfId="39" applyFont="1" applyAlignment="1">
      <alignment horizontal="centerContinuous"/>
      <protection/>
    </xf>
    <xf numFmtId="0" fontId="17" fillId="0" borderId="13" xfId="39" applyFont="1" applyBorder="1">
      <alignment/>
      <protection/>
    </xf>
    <xf numFmtId="0" fontId="17" fillId="0" borderId="14" xfId="39" applyFont="1" applyBorder="1">
      <alignment/>
      <protection/>
    </xf>
    <xf numFmtId="0" fontId="17" fillId="0" borderId="15" xfId="39" applyFont="1" applyBorder="1">
      <alignment/>
      <protection/>
    </xf>
    <xf numFmtId="0" fontId="65" fillId="0" borderId="13" xfId="39" applyFont="1" applyBorder="1" applyAlignment="1">
      <alignment horizontal="centerContinuous" vertical="center"/>
      <protection/>
    </xf>
    <xf numFmtId="0" fontId="65" fillId="0" borderId="15" xfId="39" applyFont="1" applyBorder="1" applyAlignment="1">
      <alignment horizontal="centerContinuous" vertical="center"/>
      <protection/>
    </xf>
    <xf numFmtId="0" fontId="65" fillId="0" borderId="13" xfId="39" applyFont="1" applyBorder="1" applyAlignment="1">
      <alignment horizontal="center" vertical="center"/>
      <protection/>
    </xf>
    <xf numFmtId="0" fontId="65" fillId="0" borderId="14" xfId="39" applyFont="1" applyBorder="1" applyAlignment="1">
      <alignment horizontal="center" vertical="center"/>
      <protection/>
    </xf>
    <xf numFmtId="0" fontId="65" fillId="0" borderId="15" xfId="39" applyFont="1" applyBorder="1" applyAlignment="1">
      <alignment horizontal="center" vertical="center"/>
      <protection/>
    </xf>
    <xf numFmtId="0" fontId="17" fillId="0" borderId="23" xfId="39" applyFont="1" applyBorder="1">
      <alignment/>
      <protection/>
    </xf>
    <xf numFmtId="0" fontId="17" fillId="0" borderId="0" xfId="39" applyFont="1" applyAlignment="1">
      <alignment horizontal="centerContinuous" vertical="top"/>
      <protection/>
    </xf>
    <xf numFmtId="0" fontId="17" fillId="0" borderId="0" xfId="39" applyFont="1" applyAlignment="1">
      <alignment vertical="top"/>
      <protection/>
    </xf>
    <xf numFmtId="0" fontId="17" fillId="0" borderId="0" xfId="39" applyFont="1" applyAlignment="1">
      <alignment horizontal="centerContinuous" vertical="top" wrapText="1"/>
      <protection/>
    </xf>
    <xf numFmtId="0" fontId="17" fillId="0" borderId="0" xfId="39" applyFont="1" applyBorder="1" applyAlignment="1">
      <alignment vertical="top"/>
      <protection/>
    </xf>
    <xf numFmtId="0" fontId="17" fillId="0" borderId="51" xfId="39" applyFont="1" applyBorder="1" applyAlignment="1">
      <alignment horizontal="centerContinuous" vertical="center"/>
      <protection/>
    </xf>
    <xf numFmtId="0" fontId="17" fillId="0" borderId="32" xfId="39" applyFont="1" applyBorder="1" applyAlignment="1">
      <alignment horizontal="centerContinuous" vertical="center"/>
      <protection/>
    </xf>
    <xf numFmtId="0" fontId="17" fillId="0" borderId="31" xfId="39" applyFont="1" applyBorder="1" applyAlignment="1">
      <alignment horizontal="centerContinuous" vertical="center"/>
      <protection/>
    </xf>
    <xf numFmtId="0" fontId="17" fillId="0" borderId="0" xfId="39" applyFont="1" applyAlignment="1">
      <alignment vertical="center"/>
      <protection/>
    </xf>
    <xf numFmtId="3" fontId="17" fillId="0" borderId="19" xfId="39" applyNumberFormat="1" applyFont="1" applyBorder="1" applyAlignment="1">
      <alignment vertical="center"/>
      <protection/>
    </xf>
    <xf numFmtId="3" fontId="17" fillId="0" borderId="20" xfId="39" applyNumberFormat="1" applyFont="1" applyBorder="1" applyAlignment="1">
      <alignment vertical="center"/>
      <protection/>
    </xf>
    <xf numFmtId="3" fontId="17" fillId="0" borderId="21" xfId="39" applyNumberFormat="1" applyFont="1" applyBorder="1" applyAlignment="1">
      <alignment vertical="center"/>
      <protection/>
    </xf>
    <xf numFmtId="3" fontId="17" fillId="0" borderId="52" xfId="39" applyNumberFormat="1" applyFont="1" applyBorder="1" applyAlignment="1">
      <alignment vertical="center"/>
      <protection/>
    </xf>
    <xf numFmtId="3" fontId="17" fillId="0" borderId="24" xfId="39" applyNumberFormat="1" applyFont="1" applyBorder="1" applyAlignment="1">
      <alignment vertical="center" wrapText="1"/>
      <protection/>
    </xf>
    <xf numFmtId="3" fontId="17" fillId="0" borderId="25" xfId="39" applyNumberFormat="1" applyFont="1" applyBorder="1" applyAlignment="1">
      <alignment vertical="center" wrapText="1"/>
      <protection/>
    </xf>
    <xf numFmtId="3" fontId="17" fillId="0" borderId="26" xfId="39" applyNumberFormat="1" applyFont="1" applyBorder="1" applyAlignment="1">
      <alignment vertical="center" wrapText="1"/>
      <protection/>
    </xf>
    <xf numFmtId="3" fontId="17" fillId="0" borderId="19" xfId="39" applyNumberFormat="1" applyFont="1" applyBorder="1" applyAlignment="1">
      <alignment vertical="center" wrapText="1"/>
      <protection/>
    </xf>
    <xf numFmtId="3" fontId="17" fillId="0" borderId="20" xfId="39" applyNumberFormat="1" applyFont="1" applyBorder="1" applyAlignment="1">
      <alignment vertical="center" wrapText="1"/>
      <protection/>
    </xf>
    <xf numFmtId="3" fontId="17" fillId="0" borderId="21" xfId="39" applyNumberFormat="1" applyFont="1" applyBorder="1" applyAlignment="1">
      <alignment vertical="center" wrapText="1"/>
      <protection/>
    </xf>
    <xf numFmtId="3" fontId="17" fillId="0" borderId="52" xfId="39" applyNumberFormat="1" applyFont="1" applyBorder="1" applyAlignment="1">
      <alignment vertical="center" wrapText="1"/>
      <protection/>
    </xf>
    <xf numFmtId="0" fontId="17" fillId="0" borderId="0" xfId="39" applyFont="1" applyAlignment="1">
      <alignment vertical="center" wrapText="1"/>
      <protection/>
    </xf>
    <xf numFmtId="3" fontId="17" fillId="0" borderId="41" xfId="39" applyNumberFormat="1" applyFont="1" applyBorder="1" applyAlignment="1">
      <alignment vertical="center" wrapText="1"/>
      <protection/>
    </xf>
    <xf numFmtId="3" fontId="17" fillId="0" borderId="12" xfId="39" applyNumberFormat="1" applyFont="1" applyBorder="1" applyAlignment="1">
      <alignment vertical="center" wrapText="1"/>
      <protection/>
    </xf>
    <xf numFmtId="3" fontId="17" fillId="0" borderId="0" xfId="39" applyNumberFormat="1" applyFont="1" applyBorder="1" applyAlignment="1">
      <alignment vertical="center" wrapText="1"/>
      <protection/>
    </xf>
    <xf numFmtId="3" fontId="17" fillId="0" borderId="18" xfId="39" applyNumberFormat="1" applyFont="1" applyBorder="1" applyAlignment="1">
      <alignment vertical="center" wrapText="1"/>
      <protection/>
    </xf>
    <xf numFmtId="3" fontId="17" fillId="0" borderId="5" xfId="39" applyNumberFormat="1" applyFont="1" applyBorder="1" applyAlignment="1">
      <alignment vertical="center" wrapText="1"/>
      <protection/>
    </xf>
    <xf numFmtId="184" fontId="17" fillId="0" borderId="0" xfId="39" applyNumberFormat="1" applyFont="1">
      <alignment/>
      <protection/>
    </xf>
    <xf numFmtId="0" fontId="8" fillId="0" borderId="38" xfId="19" applyBorder="1" applyAlignment="1">
      <alignment horizontal="right"/>
      <protection/>
    </xf>
    <xf numFmtId="3" fontId="8" fillId="0" borderId="24" xfId="19" applyNumberFormat="1" applyFont="1" applyBorder="1" applyAlignment="1">
      <alignment horizontal="right"/>
      <protection/>
    </xf>
    <xf numFmtId="3" fontId="8" fillId="0" borderId="53" xfId="19" applyNumberFormat="1" applyBorder="1" applyAlignment="1">
      <alignment horizontal="right"/>
      <protection/>
    </xf>
    <xf numFmtId="3" fontId="8" fillId="3" borderId="39" xfId="19" applyNumberFormat="1" applyFill="1" applyBorder="1" applyAlignment="1">
      <alignment horizontal="right"/>
      <protection/>
    </xf>
    <xf numFmtId="3" fontId="8" fillId="0" borderId="40" xfId="19" applyNumberFormat="1" applyBorder="1" applyAlignment="1">
      <alignment horizontal="right"/>
      <protection/>
    </xf>
    <xf numFmtId="3" fontId="8" fillId="0" borderId="54" xfId="19" applyNumberFormat="1" applyBorder="1" applyAlignment="1">
      <alignment horizontal="right"/>
      <protection/>
    </xf>
    <xf numFmtId="3" fontId="8" fillId="3" borderId="53" xfId="19" applyNumberFormat="1" applyFill="1" applyBorder="1" applyAlignment="1">
      <alignment horizontal="right"/>
      <protection/>
    </xf>
    <xf numFmtId="3" fontId="8" fillId="0" borderId="7" xfId="19" applyNumberFormat="1" applyBorder="1" applyAlignment="1">
      <alignment horizontal="right"/>
      <protection/>
    </xf>
    <xf numFmtId="3" fontId="8" fillId="0" borderId="28" xfId="19" applyNumberFormat="1" applyBorder="1" applyAlignment="1">
      <alignment horizontal="right"/>
      <protection/>
    </xf>
    <xf numFmtId="3" fontId="8" fillId="0" borderId="27" xfId="19" applyNumberFormat="1" applyBorder="1" applyAlignment="1">
      <alignment horizontal="right"/>
      <protection/>
    </xf>
    <xf numFmtId="3" fontId="8" fillId="0" borderId="2" xfId="19" applyNumberFormat="1" applyBorder="1" applyAlignment="1">
      <alignment horizontal="right"/>
      <protection/>
    </xf>
    <xf numFmtId="3" fontId="8" fillId="0" borderId="47" xfId="19" applyNumberFormat="1" applyBorder="1" applyAlignment="1">
      <alignment horizontal="right"/>
      <protection/>
    </xf>
    <xf numFmtId="3" fontId="8" fillId="0" borderId="19" xfId="19" applyNumberFormat="1" applyBorder="1" applyAlignment="1">
      <alignment horizontal="right"/>
      <protection/>
    </xf>
    <xf numFmtId="3" fontId="8" fillId="0" borderId="20" xfId="19" applyNumberFormat="1" applyBorder="1" applyAlignment="1">
      <alignment horizontal="right"/>
      <protection/>
    </xf>
    <xf numFmtId="3" fontId="8" fillId="0" borderId="21" xfId="19" applyNumberFormat="1" applyBorder="1" applyAlignment="1">
      <alignment horizontal="right"/>
      <protection/>
    </xf>
    <xf numFmtId="3" fontId="8" fillId="0" borderId="9" xfId="19" applyNumberFormat="1" applyBorder="1" applyAlignment="1">
      <alignment horizontal="right"/>
      <protection/>
    </xf>
    <xf numFmtId="3" fontId="8" fillId="0" borderId="10" xfId="19" applyNumberFormat="1" applyBorder="1" applyAlignment="1">
      <alignment horizontal="right"/>
      <protection/>
    </xf>
    <xf numFmtId="3" fontId="8" fillId="0" borderId="11" xfId="19" applyNumberFormat="1" applyBorder="1" applyAlignment="1">
      <alignment horizontal="right"/>
      <protection/>
    </xf>
    <xf numFmtId="3" fontId="8" fillId="0" borderId="46" xfId="19" applyNumberFormat="1" applyBorder="1" applyAlignment="1">
      <alignment horizontal="right"/>
      <protection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/>
    </xf>
    <xf numFmtId="0" fontId="8" fillId="0" borderId="0" xfId="19" applyBorder="1" applyAlignment="1">
      <alignment horizontal="center"/>
      <protection/>
    </xf>
    <xf numFmtId="3" fontId="8" fillId="0" borderId="39" xfId="19" applyNumberFormat="1" applyBorder="1" applyAlignment="1" quotePrefix="1">
      <alignment horizontal="right" vertical="center"/>
      <protection/>
    </xf>
    <xf numFmtId="3" fontId="8" fillId="0" borderId="38" xfId="19" applyNumberFormat="1" applyBorder="1" applyAlignment="1" quotePrefix="1">
      <alignment horizontal="right" vertical="center"/>
      <protection/>
    </xf>
    <xf numFmtId="3" fontId="8" fillId="0" borderId="14" xfId="19" applyNumberFormat="1" applyBorder="1" applyAlignment="1" quotePrefix="1">
      <alignment horizontal="right" vertical="center"/>
      <protection/>
    </xf>
    <xf numFmtId="0" fontId="12" fillId="0" borderId="9" xfId="19" applyFont="1" applyBorder="1" applyAlignment="1" quotePrefix="1">
      <alignment horizontal="center" vertical="center"/>
      <protection/>
    </xf>
    <xf numFmtId="0" fontId="12" fillId="0" borderId="11" xfId="19" applyFont="1" applyBorder="1" applyAlignment="1" quotePrefix="1">
      <alignment horizontal="center" vertical="center"/>
      <protection/>
    </xf>
    <xf numFmtId="0" fontId="12" fillId="0" borderId="27" xfId="19" applyFont="1" applyBorder="1" applyAlignment="1" quotePrefix="1">
      <alignment horizontal="center" vertical="center"/>
      <protection/>
    </xf>
    <xf numFmtId="0" fontId="12" fillId="0" borderId="28" xfId="19" applyFont="1" applyBorder="1" applyAlignment="1" quotePrefix="1">
      <alignment horizontal="center" vertical="center"/>
      <protection/>
    </xf>
    <xf numFmtId="0" fontId="8" fillId="0" borderId="9" xfId="19" applyBorder="1" applyAlignment="1" quotePrefix="1">
      <alignment horizontal="center" vertical="center"/>
      <protection/>
    </xf>
    <xf numFmtId="0" fontId="8" fillId="0" borderId="11" xfId="19" applyBorder="1" applyAlignment="1" quotePrefix="1">
      <alignment horizontal="center" vertical="center"/>
      <protection/>
    </xf>
    <xf numFmtId="0" fontId="8" fillId="0" borderId="19" xfId="19" applyBorder="1" applyAlignment="1" quotePrefix="1">
      <alignment horizontal="center" vertical="center"/>
      <protection/>
    </xf>
    <xf numFmtId="0" fontId="8" fillId="0" borderId="21" xfId="19" applyBorder="1" applyAlignment="1" quotePrefix="1">
      <alignment horizontal="center" vertical="center"/>
      <protection/>
    </xf>
    <xf numFmtId="0" fontId="12" fillId="0" borderId="19" xfId="19" applyFont="1" applyBorder="1" applyAlignment="1" quotePrefix="1">
      <alignment horizontal="center" vertical="center"/>
      <protection/>
    </xf>
    <xf numFmtId="0" fontId="12" fillId="0" borderId="21" xfId="19" applyFont="1" applyBorder="1" applyAlignment="1" quotePrefix="1">
      <alignment horizontal="center" vertical="center"/>
      <protection/>
    </xf>
    <xf numFmtId="0" fontId="8" fillId="0" borderId="27" xfId="19" applyBorder="1" applyAlignment="1" quotePrefix="1">
      <alignment horizontal="center" vertical="center"/>
      <protection/>
    </xf>
    <xf numFmtId="0" fontId="8" fillId="0" borderId="28" xfId="19" applyBorder="1" applyAlignment="1" quotePrefix="1">
      <alignment horizontal="center" vertical="center"/>
      <protection/>
    </xf>
    <xf numFmtId="3" fontId="8" fillId="0" borderId="24" xfId="19" applyNumberFormat="1" applyBorder="1" applyAlignment="1">
      <alignment horizontal="right"/>
      <protection/>
    </xf>
    <xf numFmtId="3" fontId="8" fillId="0" borderId="25" xfId="19" applyNumberFormat="1" applyBorder="1" applyAlignment="1">
      <alignment horizontal="right"/>
      <protection/>
    </xf>
    <xf numFmtId="3" fontId="8" fillId="0" borderId="26" xfId="19" applyNumberFormat="1" applyBorder="1" applyAlignment="1">
      <alignment horizontal="right"/>
      <protection/>
    </xf>
    <xf numFmtId="3" fontId="8" fillId="0" borderId="30" xfId="19" applyNumberFormat="1" applyBorder="1" applyAlignment="1">
      <alignment horizontal="right"/>
      <protection/>
    </xf>
    <xf numFmtId="3" fontId="8" fillId="0" borderId="31" xfId="19" applyNumberFormat="1" applyBorder="1" applyAlignment="1">
      <alignment horizontal="right"/>
      <protection/>
    </xf>
    <xf numFmtId="3" fontId="8" fillId="0" borderId="32" xfId="19" applyNumberFormat="1" applyBorder="1" applyAlignment="1">
      <alignment horizontal="right"/>
      <protection/>
    </xf>
    <xf numFmtId="0" fontId="8" fillId="0" borderId="14" xfId="19" applyBorder="1" applyAlignment="1">
      <alignment horizontal="right"/>
      <protection/>
    </xf>
    <xf numFmtId="3" fontId="8" fillId="3" borderId="46" xfId="19" applyNumberFormat="1" applyFill="1" applyBorder="1" applyAlignment="1">
      <alignment horizontal="right"/>
      <protection/>
    </xf>
    <xf numFmtId="3" fontId="8" fillId="3" borderId="40" xfId="19" applyNumberFormat="1" applyFill="1" applyBorder="1" applyAlignment="1">
      <alignment horizontal="right"/>
      <protection/>
    </xf>
    <xf numFmtId="3" fontId="8" fillId="3" borderId="54" xfId="19" applyNumberFormat="1" applyFill="1" applyBorder="1" applyAlignment="1">
      <alignment horizontal="right"/>
      <protection/>
    </xf>
    <xf numFmtId="3" fontId="8" fillId="5" borderId="39" xfId="19" applyNumberFormat="1" applyFill="1" applyBorder="1" applyAlignment="1">
      <alignment horizontal="right"/>
      <protection/>
    </xf>
    <xf numFmtId="3" fontId="8" fillId="0" borderId="38" xfId="19" applyNumberFormat="1" applyBorder="1" applyAlignment="1">
      <alignment horizontal="right"/>
      <protection/>
    </xf>
    <xf numFmtId="3" fontId="8" fillId="0" borderId="14" xfId="19" applyNumberFormat="1" applyBorder="1" applyAlignment="1">
      <alignment horizontal="right"/>
      <protection/>
    </xf>
    <xf numFmtId="0" fontId="8" fillId="0" borderId="40" xfId="19" applyBorder="1" applyAlignment="1">
      <alignment horizontal="right"/>
      <protection/>
    </xf>
    <xf numFmtId="0" fontId="8" fillId="0" borderId="54" xfId="19" applyBorder="1" applyAlignment="1">
      <alignment horizontal="right"/>
      <protection/>
    </xf>
    <xf numFmtId="0" fontId="8" fillId="0" borderId="2" xfId="19" applyBorder="1" applyAlignment="1">
      <alignment horizontal="right"/>
      <protection/>
    </xf>
    <xf numFmtId="0" fontId="8" fillId="0" borderId="47" xfId="19" applyBorder="1" applyAlignment="1">
      <alignment horizontal="right"/>
      <protection/>
    </xf>
    <xf numFmtId="0" fontId="8" fillId="0" borderId="27" xfId="19" applyBorder="1" applyAlignment="1">
      <alignment horizontal="right"/>
      <protection/>
    </xf>
    <xf numFmtId="0" fontId="8" fillId="0" borderId="7" xfId="19" applyBorder="1" applyAlignment="1">
      <alignment horizontal="right"/>
      <protection/>
    </xf>
    <xf numFmtId="0" fontId="8" fillId="0" borderId="28" xfId="19" applyBorder="1" applyAlignment="1">
      <alignment horizontal="right"/>
      <protection/>
    </xf>
    <xf numFmtId="3" fontId="8" fillId="3" borderId="24" xfId="20" applyNumberFormat="1" applyFill="1" applyBorder="1" applyAlignment="1">
      <alignment/>
      <protection/>
    </xf>
    <xf numFmtId="3" fontId="8" fillId="0" borderId="25" xfId="20" applyNumberFormat="1" applyBorder="1" applyAlignment="1">
      <alignment/>
      <protection/>
    </xf>
    <xf numFmtId="3" fontId="8" fillId="0" borderId="26" xfId="20" applyNumberFormat="1" applyBorder="1" applyAlignment="1">
      <alignment/>
      <protection/>
    </xf>
    <xf numFmtId="3" fontId="8" fillId="0" borderId="24" xfId="20" applyNumberFormat="1" applyFill="1" applyBorder="1" applyAlignment="1">
      <alignment/>
      <protection/>
    </xf>
    <xf numFmtId="3" fontId="8" fillId="0" borderId="24" xfId="20" applyNumberFormat="1" applyBorder="1" applyAlignment="1">
      <alignment/>
      <protection/>
    </xf>
    <xf numFmtId="3" fontId="8" fillId="2" borderId="24" xfId="20" applyNumberFormat="1" applyFill="1" applyBorder="1" applyAlignment="1">
      <alignment/>
      <protection/>
    </xf>
    <xf numFmtId="3" fontId="8" fillId="0" borderId="24" xfId="20" applyNumberFormat="1" applyFont="1" applyBorder="1" applyAlignment="1">
      <alignment/>
      <protection/>
    </xf>
    <xf numFmtId="3" fontId="8" fillId="0" borderId="25" xfId="20" applyNumberFormat="1" applyFont="1" applyBorder="1" applyAlignment="1">
      <alignment/>
      <protection/>
    </xf>
    <xf numFmtId="3" fontId="8" fillId="0" borderId="26" xfId="20" applyNumberFormat="1" applyFont="1" applyBorder="1" applyAlignment="1">
      <alignment/>
      <protection/>
    </xf>
    <xf numFmtId="3" fontId="21" fillId="0" borderId="24" xfId="20" applyNumberFormat="1" applyFont="1" applyBorder="1" applyAlignment="1">
      <alignment/>
      <protection/>
    </xf>
    <xf numFmtId="0" fontId="8" fillId="0" borderId="0" xfId="20" applyAlignment="1">
      <alignment horizontal="center"/>
      <protection/>
    </xf>
    <xf numFmtId="0" fontId="14" fillId="0" borderId="24" xfId="20" applyFont="1" applyBorder="1" applyAlignment="1">
      <alignment vertical="center" wrapText="1"/>
      <protection/>
    </xf>
    <xf numFmtId="0" fontId="8" fillId="0" borderId="25" xfId="20" applyBorder="1" applyAlignment="1">
      <alignment wrapText="1"/>
      <protection/>
    </xf>
    <xf numFmtId="0" fontId="8" fillId="0" borderId="26" xfId="20" applyBorder="1" applyAlignment="1">
      <alignment wrapText="1"/>
      <protection/>
    </xf>
    <xf numFmtId="0" fontId="22" fillId="0" borderId="9" xfId="20" applyFont="1" applyBorder="1" applyAlignment="1" quotePrefix="1">
      <alignment horizontal="center" vertical="center" wrapText="1"/>
      <protection/>
    </xf>
    <xf numFmtId="0" fontId="22" fillId="0" borderId="11" xfId="20" applyFont="1" applyBorder="1" applyAlignment="1">
      <alignment horizontal="center" vertical="center" wrapText="1"/>
      <protection/>
    </xf>
    <xf numFmtId="0" fontId="22" fillId="0" borderId="19" xfId="20" applyFont="1" applyBorder="1" applyAlignment="1">
      <alignment horizontal="center" vertical="center" wrapText="1"/>
      <protection/>
    </xf>
    <xf numFmtId="0" fontId="22" fillId="0" borderId="21" xfId="20" applyFont="1" applyBorder="1" applyAlignment="1">
      <alignment horizontal="center" vertical="center" wrapText="1"/>
      <protection/>
    </xf>
    <xf numFmtId="0" fontId="22" fillId="0" borderId="24" xfId="20" applyFont="1" applyBorder="1" applyAlignment="1">
      <alignment horizontal="center" vertical="center"/>
      <protection/>
    </xf>
    <xf numFmtId="0" fontId="22" fillId="0" borderId="26" xfId="20" applyFont="1" applyBorder="1" applyAlignment="1">
      <alignment horizontal="center" vertical="center"/>
      <protection/>
    </xf>
    <xf numFmtId="0" fontId="14" fillId="0" borderId="24" xfId="20" applyFont="1" applyBorder="1" applyAlignment="1">
      <alignment horizontal="left" vertical="center"/>
      <protection/>
    </xf>
    <xf numFmtId="0" fontId="14" fillId="0" borderId="25" xfId="20" applyFont="1" applyBorder="1" applyAlignment="1">
      <alignment horizontal="left" vertical="center"/>
      <protection/>
    </xf>
    <xf numFmtId="3" fontId="8" fillId="0" borderId="9" xfId="20" applyNumberFormat="1" applyFill="1" applyBorder="1" applyAlignment="1">
      <alignment/>
      <protection/>
    </xf>
    <xf numFmtId="3" fontId="8" fillId="0" borderId="10" xfId="20" applyNumberFormat="1" applyBorder="1" applyAlignment="1">
      <alignment/>
      <protection/>
    </xf>
    <xf numFmtId="3" fontId="8" fillId="0" borderId="11" xfId="20" applyNumberFormat="1" applyBorder="1" applyAlignment="1">
      <alignment/>
      <protection/>
    </xf>
    <xf numFmtId="3" fontId="8" fillId="0" borderId="19" xfId="20" applyNumberFormat="1" applyBorder="1" applyAlignment="1">
      <alignment/>
      <protection/>
    </xf>
    <xf numFmtId="3" fontId="8" fillId="0" borderId="20" xfId="20" applyNumberFormat="1" applyBorder="1" applyAlignment="1">
      <alignment/>
      <protection/>
    </xf>
    <xf numFmtId="3" fontId="8" fillId="0" borderId="21" xfId="20" applyNumberFormat="1" applyBorder="1" applyAlignment="1">
      <alignment/>
      <protection/>
    </xf>
    <xf numFmtId="0" fontId="14" fillId="0" borderId="24" xfId="21" applyFont="1" applyBorder="1" applyAlignment="1">
      <alignment horizontal="left" vertical="center" wrapText="1"/>
      <protection/>
    </xf>
    <xf numFmtId="0" fontId="14" fillId="0" borderId="25" xfId="21" applyFont="1" applyBorder="1" applyAlignment="1">
      <alignment horizontal="left" vertical="center" wrapText="1"/>
      <protection/>
    </xf>
    <xf numFmtId="0" fontId="14" fillId="0" borderId="26" xfId="21" applyFont="1" applyBorder="1" applyAlignment="1">
      <alignment horizontal="left" vertical="center" wrapText="1"/>
      <protection/>
    </xf>
    <xf numFmtId="0" fontId="18" fillId="0" borderId="24" xfId="21" applyFont="1" applyBorder="1" applyAlignment="1">
      <alignment horizontal="left" vertical="center" wrapText="1"/>
      <protection/>
    </xf>
    <xf numFmtId="0" fontId="18" fillId="0" borderId="25" xfId="21" applyFont="1" applyBorder="1" applyAlignment="1">
      <alignment horizontal="left" vertical="center" wrapText="1"/>
      <protection/>
    </xf>
    <xf numFmtId="0" fontId="18" fillId="0" borderId="26" xfId="21" applyFont="1" applyBorder="1" applyAlignment="1">
      <alignment horizontal="left" vertical="center" wrapText="1"/>
      <protection/>
    </xf>
    <xf numFmtId="3" fontId="8" fillId="0" borderId="24" xfId="21" applyNumberFormat="1" applyBorder="1" applyAlignment="1">
      <alignment/>
      <protection/>
    </xf>
    <xf numFmtId="3" fontId="8" fillId="0" borderId="25" xfId="21" applyNumberFormat="1" applyBorder="1" applyAlignment="1">
      <alignment/>
      <protection/>
    </xf>
    <xf numFmtId="3" fontId="8" fillId="0" borderId="26" xfId="21" applyNumberFormat="1" applyBorder="1" applyAlignment="1">
      <alignment/>
      <protection/>
    </xf>
    <xf numFmtId="3" fontId="29" fillId="3" borderId="24" xfId="21" applyNumberFormat="1" applyFont="1" applyFill="1" applyBorder="1" applyAlignment="1">
      <alignment/>
      <protection/>
    </xf>
    <xf numFmtId="3" fontId="29" fillId="0" borderId="55" xfId="21" applyNumberFormat="1" applyFont="1" applyBorder="1" applyAlignment="1">
      <alignment/>
      <protection/>
    </xf>
    <xf numFmtId="0" fontId="26" fillId="0" borderId="55" xfId="22" applyFont="1" applyBorder="1" applyAlignment="1">
      <alignment horizontal="center" shrinkToFit="1"/>
      <protection/>
    </xf>
    <xf numFmtId="3" fontId="8" fillId="0" borderId="24" xfId="22" applyNumberFormat="1" applyBorder="1" applyAlignment="1">
      <alignment/>
      <protection/>
    </xf>
    <xf numFmtId="3" fontId="8" fillId="0" borderId="25" xfId="22" applyNumberFormat="1" applyBorder="1" applyAlignment="1">
      <alignment/>
      <protection/>
    </xf>
    <xf numFmtId="3" fontId="8" fillId="0" borderId="26" xfId="22" applyNumberFormat="1" applyBorder="1" applyAlignment="1">
      <alignment/>
      <protection/>
    </xf>
    <xf numFmtId="3" fontId="8" fillId="0" borderId="24" xfId="22" applyNumberFormat="1" applyFill="1" applyBorder="1" applyAlignment="1">
      <alignment/>
      <protection/>
    </xf>
    <xf numFmtId="3" fontId="8" fillId="3" borderId="24" xfId="22" applyNumberFormat="1" applyFill="1" applyBorder="1" applyAlignment="1">
      <alignment/>
      <protection/>
    </xf>
    <xf numFmtId="0" fontId="25" fillId="0" borderId="24" xfId="23" applyFont="1" applyBorder="1" applyAlignment="1">
      <alignment vertical="center" wrapText="1"/>
      <protection/>
    </xf>
    <xf numFmtId="0" fontId="8" fillId="0" borderId="25" xfId="23" applyFont="1" applyBorder="1" applyAlignment="1">
      <alignment wrapText="1"/>
      <protection/>
    </xf>
    <xf numFmtId="0" fontId="8" fillId="0" borderId="26" xfId="23" applyFont="1" applyBorder="1" applyAlignment="1">
      <alignment wrapText="1"/>
      <protection/>
    </xf>
    <xf numFmtId="0" fontId="26" fillId="0" borderId="24" xfId="23" applyFont="1" applyBorder="1" applyAlignment="1">
      <alignment vertical="center" wrapText="1"/>
      <protection/>
    </xf>
    <xf numFmtId="0" fontId="34" fillId="0" borderId="24" xfId="23" applyFont="1" applyBorder="1" applyAlignment="1">
      <alignment vertical="center" wrapText="1"/>
      <protection/>
    </xf>
    <xf numFmtId="0" fontId="8" fillId="0" borderId="25" xfId="23" applyFont="1" applyBorder="1" applyAlignment="1">
      <alignment vertical="center" wrapText="1"/>
      <protection/>
    </xf>
    <xf numFmtId="0" fontId="8" fillId="0" borderId="26" xfId="23" applyFont="1" applyBorder="1" applyAlignment="1">
      <alignment vertical="center" wrapText="1"/>
      <protection/>
    </xf>
    <xf numFmtId="0" fontId="35" fillId="0" borderId="24" xfId="23" applyFont="1" applyBorder="1" applyAlignment="1">
      <alignment vertical="center" wrapText="1"/>
      <protection/>
    </xf>
    <xf numFmtId="0" fontId="34" fillId="0" borderId="25" xfId="23" applyFont="1" applyBorder="1" applyAlignment="1">
      <alignment vertical="center" wrapText="1"/>
      <protection/>
    </xf>
    <xf numFmtId="0" fontId="34" fillId="0" borderId="26" xfId="23" applyFont="1" applyBorder="1" applyAlignment="1">
      <alignment vertical="center" wrapText="1"/>
      <protection/>
    </xf>
    <xf numFmtId="0" fontId="34" fillId="0" borderId="25" xfId="23" applyFont="1" applyBorder="1" applyAlignment="1">
      <alignment wrapText="1"/>
      <protection/>
    </xf>
    <xf numFmtId="0" fontId="34" fillId="0" borderId="26" xfId="23" applyFont="1" applyBorder="1" applyAlignment="1">
      <alignment wrapText="1"/>
      <protection/>
    </xf>
    <xf numFmtId="0" fontId="34" fillId="0" borderId="24" xfId="23" applyFont="1" applyBorder="1" applyAlignment="1">
      <alignment horizontal="justify" vertical="center" wrapText="1"/>
      <protection/>
    </xf>
    <xf numFmtId="0" fontId="8" fillId="0" borderId="25" xfId="23" applyFont="1" applyBorder="1" applyAlignment="1">
      <alignment horizontal="justify" vertical="center" wrapText="1"/>
      <protection/>
    </xf>
    <xf numFmtId="0" fontId="8" fillId="0" borderId="26" xfId="23" applyFont="1" applyBorder="1" applyAlignment="1">
      <alignment horizontal="justify" vertical="center" wrapText="1"/>
      <protection/>
    </xf>
    <xf numFmtId="0" fontId="35" fillId="0" borderId="24" xfId="23" applyFont="1" applyBorder="1" applyAlignment="1">
      <alignment horizontal="justify" vertical="center" wrapText="1"/>
      <protection/>
    </xf>
    <xf numFmtId="0" fontId="25" fillId="0" borderId="24" xfId="23" applyFont="1" applyBorder="1" applyAlignment="1">
      <alignment horizontal="justify" vertical="center" wrapText="1"/>
      <protection/>
    </xf>
    <xf numFmtId="0" fontId="26" fillId="0" borderId="24" xfId="23" applyFont="1" applyBorder="1" applyAlignment="1">
      <alignment horizontal="justify" vertical="center" wrapText="1"/>
      <protection/>
    </xf>
    <xf numFmtId="0" fontId="26" fillId="0" borderId="24" xfId="23" applyFont="1" applyBorder="1" applyAlignment="1">
      <alignment horizontal="left" vertical="center"/>
      <protection/>
    </xf>
    <xf numFmtId="0" fontId="26" fillId="0" borderId="25" xfId="23" applyFont="1" applyBorder="1" applyAlignment="1">
      <alignment horizontal="left" vertical="center"/>
      <protection/>
    </xf>
    <xf numFmtId="0" fontId="8" fillId="0" borderId="24" xfId="23" applyFont="1" applyBorder="1" applyAlignment="1">
      <alignment horizontal="left" vertical="center"/>
      <protection/>
    </xf>
    <xf numFmtId="0" fontId="8" fillId="0" borderId="25" xfId="23" applyFont="1" applyBorder="1" applyAlignment="1">
      <alignment horizontal="left" vertical="center"/>
      <protection/>
    </xf>
    <xf numFmtId="0" fontId="26" fillId="0" borderId="25" xfId="23" applyFont="1" applyBorder="1" applyAlignment="1">
      <alignment horizontal="justify" vertical="center" wrapText="1"/>
      <protection/>
    </xf>
    <xf numFmtId="0" fontId="26" fillId="0" borderId="26" xfId="23" applyFont="1" applyBorder="1" applyAlignment="1">
      <alignment horizontal="justify" vertical="center" wrapText="1"/>
      <protection/>
    </xf>
    <xf numFmtId="0" fontId="26" fillId="0" borderId="55" xfId="23" applyFont="1" applyBorder="1" applyAlignment="1">
      <alignment horizontal="center"/>
      <protection/>
    </xf>
    <xf numFmtId="3" fontId="8" fillId="0" borderId="24" xfId="23" applyNumberFormat="1" applyFont="1" applyBorder="1" applyAlignment="1">
      <alignment horizontal="center" vertical="center"/>
      <protection/>
    </xf>
    <xf numFmtId="3" fontId="8" fillId="0" borderId="25" xfId="23" applyNumberFormat="1" applyBorder="1" applyAlignment="1">
      <alignment horizontal="center" vertical="center"/>
      <protection/>
    </xf>
    <xf numFmtId="3" fontId="8" fillId="0" borderId="26" xfId="23" applyNumberFormat="1" applyBorder="1" applyAlignment="1">
      <alignment horizontal="center" vertical="center"/>
      <protection/>
    </xf>
    <xf numFmtId="3" fontId="8" fillId="3" borderId="24" xfId="23" applyNumberFormat="1" applyFont="1" applyFill="1" applyBorder="1" applyAlignment="1">
      <alignment/>
      <protection/>
    </xf>
    <xf numFmtId="3" fontId="8" fillId="0" borderId="25" xfId="23" applyNumberFormat="1" applyBorder="1" applyAlignment="1">
      <alignment/>
      <protection/>
    </xf>
    <xf numFmtId="3" fontId="8" fillId="0" borderId="26" xfId="23" applyNumberFormat="1" applyBorder="1" applyAlignment="1">
      <alignment/>
      <protection/>
    </xf>
    <xf numFmtId="3" fontId="8" fillId="0" borderId="24" xfId="23" applyNumberFormat="1" applyFont="1" applyBorder="1" applyAlignment="1">
      <alignment/>
      <protection/>
    </xf>
    <xf numFmtId="3" fontId="8" fillId="0" borderId="24" xfId="23" applyNumberFormat="1" applyFont="1" applyFill="1" applyBorder="1" applyAlignment="1">
      <alignment/>
      <protection/>
    </xf>
    <xf numFmtId="0" fontId="22" fillId="0" borderId="24" xfId="24" applyFont="1" applyBorder="1" applyAlignment="1" quotePrefix="1">
      <alignment horizontal="center" vertical="center"/>
      <protection/>
    </xf>
    <xf numFmtId="0" fontId="22" fillId="0" borderId="25" xfId="24" applyFont="1" applyBorder="1" applyAlignment="1" quotePrefix="1">
      <alignment horizontal="center" vertical="center"/>
      <protection/>
    </xf>
    <xf numFmtId="0" fontId="22" fillId="0" borderId="26" xfId="24" applyFont="1" applyBorder="1" applyAlignment="1" quotePrefix="1">
      <alignment horizontal="center" vertical="center"/>
      <protection/>
    </xf>
    <xf numFmtId="3" fontId="22" fillId="3" borderId="24" xfId="24" applyNumberFormat="1" applyFont="1" applyFill="1" applyBorder="1" applyAlignment="1">
      <alignment/>
      <protection/>
    </xf>
    <xf numFmtId="3" fontId="8" fillId="0" borderId="25" xfId="24" applyNumberFormat="1" applyBorder="1" applyAlignment="1">
      <alignment/>
      <protection/>
    </xf>
    <xf numFmtId="3" fontId="8" fillId="0" borderId="26" xfId="24" applyNumberFormat="1" applyBorder="1" applyAlignment="1">
      <alignment/>
      <protection/>
    </xf>
    <xf numFmtId="0" fontId="22" fillId="0" borderId="24" xfId="24" applyFont="1" applyBorder="1" applyAlignment="1">
      <alignment horizontal="center" vertical="center"/>
      <protection/>
    </xf>
    <xf numFmtId="0" fontId="22" fillId="0" borderId="26" xfId="24" applyFont="1" applyBorder="1" applyAlignment="1">
      <alignment horizontal="center" vertical="center"/>
      <protection/>
    </xf>
    <xf numFmtId="0" fontId="19" fillId="0" borderId="37" xfId="24" applyFont="1" applyBorder="1" applyAlignment="1">
      <alignment vertical="center" wrapText="1"/>
      <protection/>
    </xf>
    <xf numFmtId="0" fontId="22" fillId="0" borderId="25" xfId="24" applyFont="1" applyBorder="1" applyAlignment="1">
      <alignment wrapText="1"/>
      <protection/>
    </xf>
    <xf numFmtId="0" fontId="22" fillId="0" borderId="26" xfId="24" applyFont="1" applyBorder="1" applyAlignment="1">
      <alignment wrapText="1"/>
      <protection/>
    </xf>
    <xf numFmtId="0" fontId="22" fillId="0" borderId="9" xfId="24" applyFont="1" applyBorder="1" applyAlignment="1">
      <alignment horizontal="center" vertical="center" wrapText="1"/>
      <protection/>
    </xf>
    <xf numFmtId="0" fontId="22" fillId="0" borderId="10" xfId="24" applyFont="1" applyBorder="1" applyAlignment="1">
      <alignment horizontal="center" vertical="center" wrapText="1"/>
      <protection/>
    </xf>
    <xf numFmtId="0" fontId="22" fillId="0" borderId="11" xfId="24" applyFont="1" applyBorder="1" applyAlignment="1">
      <alignment horizontal="center" vertical="center" wrapText="1"/>
      <protection/>
    </xf>
    <xf numFmtId="0" fontId="22" fillId="0" borderId="19" xfId="24" applyFont="1" applyBorder="1" applyAlignment="1">
      <alignment horizontal="center" vertical="center" wrapText="1"/>
      <protection/>
    </xf>
    <xf numFmtId="0" fontId="22" fillId="0" borderId="20" xfId="24" applyFont="1" applyBorder="1" applyAlignment="1">
      <alignment horizontal="center" vertical="center" wrapText="1"/>
      <protection/>
    </xf>
    <xf numFmtId="0" fontId="22" fillId="0" borderId="21" xfId="24" applyFont="1" applyBorder="1" applyAlignment="1">
      <alignment horizontal="center" vertical="center" wrapText="1"/>
      <protection/>
    </xf>
    <xf numFmtId="0" fontId="19" fillId="0" borderId="37" xfId="24" applyFont="1" applyBorder="1" applyAlignment="1">
      <alignment vertical="center" wrapText="1"/>
      <protection/>
    </xf>
    <xf numFmtId="0" fontId="19" fillId="0" borderId="25" xfId="24" applyFont="1" applyBorder="1" applyAlignment="1">
      <alignment vertical="center" wrapText="1"/>
      <protection/>
    </xf>
    <xf numFmtId="0" fontId="19" fillId="0" borderId="26" xfId="24" applyFont="1" applyBorder="1" applyAlignment="1">
      <alignment vertical="center" wrapText="1"/>
      <protection/>
    </xf>
    <xf numFmtId="0" fontId="22" fillId="0" borderId="37" xfId="24" applyFont="1" applyBorder="1" applyAlignment="1">
      <alignment vertical="center" wrapText="1"/>
      <protection/>
    </xf>
    <xf numFmtId="0" fontId="19" fillId="0" borderId="37" xfId="24" applyFont="1" applyBorder="1" applyAlignment="1">
      <alignment horizontal="left" vertical="center" wrapText="1"/>
      <protection/>
    </xf>
    <xf numFmtId="0" fontId="19" fillId="0" borderId="25" xfId="24" applyFont="1" applyBorder="1" applyAlignment="1">
      <alignment horizontal="left" vertical="center" wrapText="1"/>
      <protection/>
    </xf>
    <xf numFmtId="0" fontId="19" fillId="0" borderId="26" xfId="24" applyFont="1" applyBorder="1" applyAlignment="1">
      <alignment horizontal="left" vertical="center" wrapText="1"/>
      <protection/>
    </xf>
    <xf numFmtId="0" fontId="36" fillId="0" borderId="0" xfId="24" applyFont="1" applyAlignment="1">
      <alignment horizontal="center" vertical="center"/>
      <protection/>
    </xf>
    <xf numFmtId="0" fontId="22" fillId="0" borderId="9" xfId="24" applyFont="1" applyBorder="1" applyAlignment="1">
      <alignment horizontal="center" vertical="center"/>
      <protection/>
    </xf>
    <xf numFmtId="0" fontId="22" fillId="0" borderId="10" xfId="24" applyFont="1" applyBorder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2" fillId="0" borderId="19" xfId="24" applyFont="1" applyBorder="1" applyAlignment="1">
      <alignment horizontal="center" vertical="center"/>
      <protection/>
    </xf>
    <xf numFmtId="0" fontId="22" fillId="0" borderId="20" xfId="24" applyFont="1" applyBorder="1" applyAlignment="1">
      <alignment horizontal="center" vertical="center"/>
      <protection/>
    </xf>
    <xf numFmtId="0" fontId="22" fillId="0" borderId="21" xfId="24" applyFont="1" applyBorder="1" applyAlignment="1">
      <alignment horizontal="center" vertical="center"/>
      <protection/>
    </xf>
    <xf numFmtId="0" fontId="19" fillId="0" borderId="37" xfId="24" applyFont="1" applyBorder="1" applyAlignment="1">
      <alignment vertical="center"/>
      <protection/>
    </xf>
    <xf numFmtId="0" fontId="19" fillId="0" borderId="25" xfId="24" applyFont="1" applyBorder="1" applyAlignment="1">
      <alignment vertical="center"/>
      <protection/>
    </xf>
    <xf numFmtId="0" fontId="19" fillId="0" borderId="26" xfId="24" applyFont="1" applyBorder="1" applyAlignment="1">
      <alignment vertical="center"/>
      <protection/>
    </xf>
    <xf numFmtId="0" fontId="22" fillId="0" borderId="55" xfId="24" applyFont="1" applyBorder="1" applyAlignment="1">
      <alignment/>
      <protection/>
    </xf>
    <xf numFmtId="3" fontId="22" fillId="0" borderId="24" xfId="24" applyNumberFormat="1" applyFont="1" applyBorder="1" applyAlignment="1">
      <alignment/>
      <protection/>
    </xf>
    <xf numFmtId="3" fontId="19" fillId="0" borderId="24" xfId="24" applyNumberFormat="1" applyFont="1" applyBorder="1" applyAlignment="1">
      <alignment/>
      <protection/>
    </xf>
    <xf numFmtId="3" fontId="22" fillId="0" borderId="24" xfId="24" applyNumberFormat="1" applyFont="1" applyBorder="1" applyAlignment="1" quotePrefix="1">
      <alignment/>
      <protection/>
    </xf>
    <xf numFmtId="3" fontId="22" fillId="0" borderId="24" xfId="24" applyNumberFormat="1" applyFont="1" applyFill="1" applyBorder="1" applyAlignment="1">
      <alignment/>
      <protection/>
    </xf>
    <xf numFmtId="3" fontId="8" fillId="0" borderId="55" xfId="25" applyNumberFormat="1" applyBorder="1" applyAlignment="1">
      <alignment horizontal="center"/>
      <protection/>
    </xf>
    <xf numFmtId="3" fontId="8" fillId="0" borderId="24" xfId="25" applyNumberFormat="1" applyBorder="1" applyAlignment="1">
      <alignment/>
      <protection/>
    </xf>
    <xf numFmtId="3" fontId="8" fillId="0" borderId="25" xfId="25" applyNumberFormat="1" applyBorder="1" applyAlignment="1">
      <alignment/>
      <protection/>
    </xf>
    <xf numFmtId="3" fontId="8" fillId="0" borderId="26" xfId="25" applyNumberFormat="1" applyBorder="1" applyAlignment="1">
      <alignment/>
      <protection/>
    </xf>
    <xf numFmtId="3" fontId="8" fillId="3" borderId="24" xfId="25" applyNumberFormat="1" applyFill="1" applyBorder="1" applyAlignment="1">
      <alignment/>
      <protection/>
    </xf>
    <xf numFmtId="3" fontId="8" fillId="0" borderId="24" xfId="25" applyNumberFormat="1" applyFill="1" applyBorder="1" applyAlignment="1">
      <alignment/>
      <protection/>
    </xf>
    <xf numFmtId="3" fontId="8" fillId="0" borderId="24" xfId="26" applyNumberFormat="1" applyBorder="1" applyAlignment="1">
      <alignment/>
      <protection/>
    </xf>
    <xf numFmtId="3" fontId="8" fillId="0" borderId="25" xfId="26" applyNumberFormat="1" applyBorder="1" applyAlignment="1">
      <alignment/>
      <protection/>
    </xf>
    <xf numFmtId="3" fontId="8" fillId="0" borderId="26" xfId="26" applyNumberFormat="1" applyBorder="1" applyAlignment="1">
      <alignment/>
      <protection/>
    </xf>
    <xf numFmtId="3" fontId="26" fillId="3" borderId="24" xfId="26" applyNumberFormat="1" applyFont="1" applyFill="1" applyBorder="1" applyAlignment="1">
      <alignment/>
      <protection/>
    </xf>
    <xf numFmtId="3" fontId="8" fillId="3" borderId="24" xfId="26" applyNumberFormat="1" applyFill="1" applyBorder="1" applyAlignment="1">
      <alignment/>
      <protection/>
    </xf>
    <xf numFmtId="3" fontId="8" fillId="0" borderId="24" xfId="26" applyNumberFormat="1" applyFill="1" applyBorder="1" applyAlignment="1">
      <alignment/>
      <protection/>
    </xf>
    <xf numFmtId="0" fontId="14" fillId="0" borderId="24" xfId="26" applyFont="1" applyBorder="1" applyAlignment="1">
      <alignment horizontal="left" vertical="center" wrapText="1"/>
      <protection/>
    </xf>
    <xf numFmtId="0" fontId="14" fillId="0" borderId="25" xfId="26" applyFont="1" applyBorder="1" applyAlignment="1">
      <alignment horizontal="left" vertical="center" wrapText="1"/>
      <protection/>
    </xf>
    <xf numFmtId="0" fontId="14" fillId="0" borderId="26" xfId="26" applyFont="1" applyBorder="1" applyAlignment="1">
      <alignment horizontal="left" vertical="center" wrapText="1"/>
      <protection/>
    </xf>
    <xf numFmtId="0" fontId="18" fillId="0" borderId="37" xfId="26" applyFont="1" applyBorder="1" applyAlignment="1">
      <alignment horizontal="left" vertical="center" wrapText="1"/>
      <protection/>
    </xf>
    <xf numFmtId="0" fontId="18" fillId="0" borderId="25" xfId="26" applyFont="1" applyBorder="1" applyAlignment="1">
      <alignment horizontal="left" vertical="center" wrapText="1"/>
      <protection/>
    </xf>
    <xf numFmtId="0" fontId="18" fillId="0" borderId="26" xfId="26" applyFont="1" applyBorder="1" applyAlignment="1">
      <alignment horizontal="left" vertical="center" wrapText="1"/>
      <protection/>
    </xf>
    <xf numFmtId="0" fontId="26" fillId="0" borderId="55" xfId="26" applyFont="1" applyBorder="1" applyAlignment="1">
      <alignment horizontal="center" shrinkToFit="1"/>
      <protection/>
    </xf>
    <xf numFmtId="0" fontId="12" fillId="0" borderId="37" xfId="27" applyFont="1" applyBorder="1" applyAlignment="1">
      <alignment vertical="center" wrapText="1"/>
      <protection/>
    </xf>
    <xf numFmtId="0" fontId="8" fillId="0" borderId="25" xfId="27" applyBorder="1" applyAlignment="1">
      <alignment wrapText="1"/>
      <protection/>
    </xf>
    <xf numFmtId="0" fontId="8" fillId="0" borderId="26" xfId="27" applyBorder="1" applyAlignment="1">
      <alignment wrapText="1"/>
      <protection/>
    </xf>
    <xf numFmtId="0" fontId="12" fillId="0" borderId="37" xfId="27" applyFont="1" applyBorder="1" applyAlignment="1">
      <alignment vertical="center" wrapText="1"/>
      <protection/>
    </xf>
    <xf numFmtId="0" fontId="8" fillId="0" borderId="25" xfId="27" applyBorder="1" applyAlignment="1">
      <alignment vertical="center" wrapText="1"/>
      <protection/>
    </xf>
    <xf numFmtId="0" fontId="25" fillId="0" borderId="37" xfId="27" applyFont="1" applyBorder="1" applyAlignment="1">
      <alignment vertical="center" wrapText="1"/>
      <protection/>
    </xf>
    <xf numFmtId="0" fontId="12" fillId="0" borderId="25" xfId="27" applyFont="1" applyBorder="1" applyAlignment="1">
      <alignment wrapText="1"/>
      <protection/>
    </xf>
    <xf numFmtId="0" fontId="12" fillId="0" borderId="26" xfId="27" applyFont="1" applyBorder="1" applyAlignment="1">
      <alignment wrapText="1"/>
      <protection/>
    </xf>
    <xf numFmtId="0" fontId="34" fillId="0" borderId="37" xfId="27" applyFont="1" applyBorder="1" applyAlignment="1">
      <alignment vertical="center" wrapText="1"/>
      <protection/>
    </xf>
    <xf numFmtId="0" fontId="34" fillId="0" borderId="25" xfId="27" applyFont="1" applyBorder="1" applyAlignment="1">
      <alignment vertical="center" wrapText="1"/>
      <protection/>
    </xf>
    <xf numFmtId="0" fontId="34" fillId="0" borderId="26" xfId="27" applyFont="1" applyBorder="1" applyAlignment="1">
      <alignment vertical="center" wrapText="1"/>
      <protection/>
    </xf>
    <xf numFmtId="0" fontId="25" fillId="0" borderId="25" xfId="27" applyFont="1" applyBorder="1" applyAlignment="1">
      <alignment wrapText="1"/>
      <protection/>
    </xf>
    <xf numFmtId="0" fontId="25" fillId="0" borderId="26" xfId="27" applyFont="1" applyBorder="1" applyAlignment="1">
      <alignment wrapText="1"/>
      <protection/>
    </xf>
    <xf numFmtId="0" fontId="26" fillId="0" borderId="37" xfId="27" applyFont="1" applyBorder="1" applyAlignment="1">
      <alignment vertical="center" wrapText="1"/>
      <protection/>
    </xf>
    <xf numFmtId="0" fontId="34" fillId="0" borderId="25" xfId="27" applyFont="1" applyBorder="1" applyAlignment="1">
      <alignment wrapText="1"/>
      <protection/>
    </xf>
    <xf numFmtId="0" fontId="34" fillId="0" borderId="26" xfId="27" applyFont="1" applyBorder="1" applyAlignment="1">
      <alignment wrapText="1"/>
      <protection/>
    </xf>
    <xf numFmtId="0" fontId="14" fillId="0" borderId="37" xfId="27" applyFont="1" applyBorder="1" applyAlignment="1">
      <alignment horizontal="left" vertical="center"/>
      <protection/>
    </xf>
    <xf numFmtId="0" fontId="14" fillId="0" borderId="25" xfId="27" applyFont="1" applyBorder="1" applyAlignment="1">
      <alignment horizontal="left" vertical="center"/>
      <protection/>
    </xf>
    <xf numFmtId="0" fontId="8" fillId="0" borderId="25" xfId="27" applyFont="1" applyBorder="1" applyAlignment="1">
      <alignment horizontal="left"/>
      <protection/>
    </xf>
    <xf numFmtId="0" fontId="8" fillId="0" borderId="0" xfId="27" applyAlignment="1">
      <alignment horizontal="left" vertical="top" wrapText="1"/>
      <protection/>
    </xf>
    <xf numFmtId="0" fontId="26" fillId="0" borderId="37" xfId="27" applyFont="1" applyBorder="1" applyAlignment="1">
      <alignment horizontal="left" vertical="center" wrapText="1"/>
      <protection/>
    </xf>
    <xf numFmtId="0" fontId="26" fillId="0" borderId="25" xfId="27" applyFont="1" applyBorder="1" applyAlignment="1">
      <alignment horizontal="left" vertical="center" wrapText="1"/>
      <protection/>
    </xf>
    <xf numFmtId="0" fontId="26" fillId="0" borderId="26" xfId="27" applyFont="1" applyBorder="1" applyAlignment="1">
      <alignment horizontal="left" vertical="center" wrapText="1"/>
      <protection/>
    </xf>
    <xf numFmtId="0" fontId="8" fillId="0" borderId="37" xfId="27" applyFont="1" applyBorder="1" applyAlignment="1">
      <alignment horizontal="left" vertical="center" wrapText="1"/>
      <protection/>
    </xf>
    <xf numFmtId="0" fontId="8" fillId="0" borderId="25" xfId="27" applyFont="1" applyBorder="1" applyAlignment="1">
      <alignment horizontal="left" vertical="center" wrapText="1"/>
      <protection/>
    </xf>
    <xf numFmtId="0" fontId="8" fillId="0" borderId="26" xfId="27" applyFont="1" applyBorder="1" applyAlignment="1">
      <alignment horizontal="left" vertical="center" wrapText="1"/>
      <protection/>
    </xf>
    <xf numFmtId="0" fontId="25" fillId="0" borderId="37" xfId="27" applyFont="1" applyBorder="1" applyAlignment="1">
      <alignment horizontal="left" vertical="center" wrapText="1"/>
      <protection/>
    </xf>
    <xf numFmtId="0" fontId="25" fillId="0" borderId="25" xfId="27" applyFont="1" applyBorder="1" applyAlignment="1">
      <alignment horizontal="left" vertical="center" wrapText="1"/>
      <protection/>
    </xf>
    <xf numFmtId="0" fontId="25" fillId="0" borderId="26" xfId="27" applyFont="1" applyBorder="1" applyAlignment="1">
      <alignment horizontal="left" vertical="center" wrapText="1"/>
      <protection/>
    </xf>
    <xf numFmtId="0" fontId="8" fillId="0" borderId="55" xfId="27" applyBorder="1" applyAlignment="1">
      <alignment horizontal="center" shrinkToFit="1"/>
      <protection/>
    </xf>
    <xf numFmtId="3" fontId="8" fillId="0" borderId="24" xfId="27" applyNumberFormat="1" applyBorder="1" applyAlignment="1">
      <alignment horizontal="center" vertical="center"/>
      <protection/>
    </xf>
    <xf numFmtId="3" fontId="8" fillId="0" borderId="25" xfId="27" applyNumberFormat="1" applyBorder="1" applyAlignment="1">
      <alignment horizontal="center" vertical="center"/>
      <protection/>
    </xf>
    <xf numFmtId="3" fontId="8" fillId="0" borderId="26" xfId="27" applyNumberFormat="1" applyBorder="1" applyAlignment="1">
      <alignment horizontal="center" vertical="center"/>
      <protection/>
    </xf>
    <xf numFmtId="3" fontId="8" fillId="0" borderId="24" xfId="27" applyNumberFormat="1" applyBorder="1" applyAlignment="1">
      <alignment horizontal="right" vertical="center"/>
      <protection/>
    </xf>
    <xf numFmtId="3" fontId="8" fillId="0" borderId="25" xfId="27" applyNumberFormat="1" applyBorder="1" applyAlignment="1">
      <alignment horizontal="right" vertical="center"/>
      <protection/>
    </xf>
    <xf numFmtId="3" fontId="8" fillId="0" borderId="26" xfId="27" applyNumberFormat="1" applyBorder="1" applyAlignment="1">
      <alignment horizontal="right" vertical="center"/>
      <protection/>
    </xf>
    <xf numFmtId="3" fontId="8" fillId="3" borderId="24" xfId="27" applyNumberFormat="1" applyFill="1" applyBorder="1" applyAlignment="1">
      <alignment vertical="center"/>
      <protection/>
    </xf>
    <xf numFmtId="3" fontId="8" fillId="0" borderId="25" xfId="27" applyNumberFormat="1" applyBorder="1" applyAlignment="1">
      <alignment vertical="center"/>
      <protection/>
    </xf>
    <xf numFmtId="3" fontId="8" fillId="0" borderId="26" xfId="27" applyNumberFormat="1" applyBorder="1" applyAlignment="1">
      <alignment vertical="center"/>
      <protection/>
    </xf>
    <xf numFmtId="3" fontId="8" fillId="3" borderId="24" xfId="27" applyNumberFormat="1" applyFill="1" applyBorder="1" applyAlignment="1">
      <alignment horizontal="right" vertical="center"/>
      <protection/>
    </xf>
    <xf numFmtId="3" fontId="8" fillId="0" borderId="24" xfId="27" applyNumberFormat="1" applyBorder="1" applyAlignment="1">
      <alignment/>
      <protection/>
    </xf>
    <xf numFmtId="3" fontId="8" fillId="0" borderId="25" xfId="27" applyNumberFormat="1" applyBorder="1" applyAlignment="1">
      <alignment/>
      <protection/>
    </xf>
    <xf numFmtId="3" fontId="8" fillId="0" borderId="26" xfId="27" applyNumberFormat="1" applyBorder="1" applyAlignment="1">
      <alignment/>
      <protection/>
    </xf>
    <xf numFmtId="3" fontId="8" fillId="3" borderId="24" xfId="27" applyNumberFormat="1" applyFill="1" applyBorder="1" applyAlignment="1">
      <alignment/>
      <protection/>
    </xf>
    <xf numFmtId="3" fontId="26" fillId="3" borderId="24" xfId="27" applyNumberFormat="1" applyFont="1" applyFill="1" applyBorder="1" applyAlignment="1">
      <alignment/>
      <protection/>
    </xf>
    <xf numFmtId="3" fontId="8" fillId="0" borderId="24" xfId="27" applyNumberFormat="1" applyFill="1" applyBorder="1" applyAlignment="1">
      <alignment/>
      <protection/>
    </xf>
    <xf numFmtId="3" fontId="8" fillId="3" borderId="24" xfId="27" applyNumberFormat="1" applyFont="1" applyFill="1" applyBorder="1" applyAlignment="1">
      <alignment/>
      <protection/>
    </xf>
    <xf numFmtId="0" fontId="44" fillId="0" borderId="24" xfId="28" applyFont="1" applyBorder="1" applyAlignment="1">
      <alignment horizontal="left" vertical="center" wrapText="1"/>
      <protection/>
    </xf>
    <xf numFmtId="0" fontId="44" fillId="0" borderId="25" xfId="28" applyFont="1" applyBorder="1" applyAlignment="1">
      <alignment horizontal="left" vertical="center" wrapText="1"/>
      <protection/>
    </xf>
    <xf numFmtId="0" fontId="44" fillId="0" borderId="26" xfId="28" applyFont="1" applyBorder="1" applyAlignment="1">
      <alignment horizontal="left" vertical="center" wrapText="1"/>
      <protection/>
    </xf>
    <xf numFmtId="0" fontId="45" fillId="0" borderId="19" xfId="28" applyFont="1" applyBorder="1" applyAlignment="1">
      <alignment horizontal="left" vertical="top" wrapText="1"/>
      <protection/>
    </xf>
    <xf numFmtId="0" fontId="45" fillId="0" borderId="20" xfId="28" applyFont="1" applyBorder="1" applyAlignment="1">
      <alignment horizontal="left" vertical="top"/>
      <protection/>
    </xf>
    <xf numFmtId="0" fontId="45" fillId="0" borderId="21" xfId="28" applyFont="1" applyBorder="1" applyAlignment="1">
      <alignment horizontal="left" vertical="top"/>
      <protection/>
    </xf>
    <xf numFmtId="0" fontId="44" fillId="0" borderId="24" xfId="28" applyFont="1" applyBorder="1" applyAlignment="1">
      <alignment horizontal="left" vertical="center"/>
      <protection/>
    </xf>
    <xf numFmtId="0" fontId="44" fillId="0" borderId="25" xfId="28" applyFont="1" applyBorder="1" applyAlignment="1">
      <alignment horizontal="left" vertical="center"/>
      <protection/>
    </xf>
    <xf numFmtId="0" fontId="44" fillId="0" borderId="26" xfId="28" applyFont="1" applyBorder="1" applyAlignment="1">
      <alignment horizontal="left" vertical="center"/>
      <protection/>
    </xf>
    <xf numFmtId="0" fontId="8" fillId="0" borderId="24" xfId="28" applyFont="1" applyBorder="1" applyAlignment="1" quotePrefix="1">
      <alignment horizontal="center" vertical="center"/>
      <protection/>
    </xf>
    <xf numFmtId="0" fontId="8" fillId="0" borderId="26" xfId="28" applyFont="1" applyBorder="1" applyAlignment="1" quotePrefix="1">
      <alignment horizontal="center" vertical="center"/>
      <protection/>
    </xf>
    <xf numFmtId="0" fontId="8" fillId="0" borderId="24" xfId="28" applyBorder="1" applyAlignment="1" quotePrefix="1">
      <alignment horizontal="center" vertical="center"/>
      <protection/>
    </xf>
    <xf numFmtId="0" fontId="8" fillId="0" borderId="26" xfId="28" applyBorder="1" applyAlignment="1" quotePrefix="1">
      <alignment horizontal="center" vertical="center"/>
      <protection/>
    </xf>
    <xf numFmtId="0" fontId="45" fillId="0" borderId="24" xfId="28" applyFont="1" applyBorder="1" applyAlignment="1">
      <alignment horizontal="left" vertical="center" wrapText="1"/>
      <protection/>
    </xf>
    <xf numFmtId="0" fontId="45" fillId="0" borderId="25" xfId="28" applyFont="1" applyBorder="1" applyAlignment="1">
      <alignment horizontal="left" vertical="center" wrapText="1"/>
      <protection/>
    </xf>
    <xf numFmtId="0" fontId="45" fillId="0" borderId="26" xfId="28" applyFont="1" applyBorder="1" applyAlignment="1">
      <alignment horizontal="left" vertical="center" wrapText="1"/>
      <protection/>
    </xf>
    <xf numFmtId="0" fontId="8" fillId="0" borderId="25" xfId="28" applyBorder="1" applyAlignment="1">
      <alignment horizontal="left" vertical="center" wrapText="1"/>
      <protection/>
    </xf>
    <xf numFmtId="0" fontId="44" fillId="0" borderId="24" xfId="28" applyFont="1" applyBorder="1" applyAlignment="1">
      <alignment horizontal="center" vertical="center" wrapText="1"/>
      <protection/>
    </xf>
    <xf numFmtId="0" fontId="44" fillId="0" borderId="26" xfId="28" applyFont="1" applyBorder="1" applyAlignment="1">
      <alignment horizontal="center" vertical="center" wrapText="1"/>
      <protection/>
    </xf>
    <xf numFmtId="0" fontId="8" fillId="0" borderId="55" xfId="28" applyBorder="1" applyAlignment="1">
      <alignment horizontal="center" shrinkToFit="1"/>
      <protection/>
    </xf>
    <xf numFmtId="3" fontId="8" fillId="0" borderId="24" xfId="28" applyNumberFormat="1" applyBorder="1" applyAlignment="1">
      <alignment/>
      <protection/>
    </xf>
    <xf numFmtId="3" fontId="8" fillId="0" borderId="25" xfId="28" applyNumberFormat="1" applyBorder="1" applyAlignment="1">
      <alignment/>
      <protection/>
    </xf>
    <xf numFmtId="3" fontId="8" fillId="0" borderId="26" xfId="28" applyNumberFormat="1" applyBorder="1" applyAlignment="1">
      <alignment/>
      <protection/>
    </xf>
    <xf numFmtId="3" fontId="8" fillId="0" borderId="24" xfId="28" applyNumberFormat="1" applyFill="1" applyBorder="1" applyAlignment="1">
      <alignment/>
      <protection/>
    </xf>
    <xf numFmtId="3" fontId="8" fillId="0" borderId="24" xfId="28" applyNumberFormat="1" applyBorder="1" applyAlignment="1" quotePrefix="1">
      <alignment vertical="center"/>
      <protection/>
    </xf>
    <xf numFmtId="3" fontId="8" fillId="0" borderId="25" xfId="28" applyNumberFormat="1" applyBorder="1" applyAlignment="1">
      <alignment vertical="center"/>
      <protection/>
    </xf>
    <xf numFmtId="3" fontId="8" fillId="0" borderId="26" xfId="28" applyNumberFormat="1" applyBorder="1" applyAlignment="1">
      <alignment vertical="center"/>
      <protection/>
    </xf>
    <xf numFmtId="3" fontId="8" fillId="3" borderId="24" xfId="28" applyNumberFormat="1" applyFill="1" applyBorder="1" applyAlignment="1">
      <alignment/>
      <protection/>
    </xf>
    <xf numFmtId="3" fontId="8" fillId="0" borderId="24" xfId="28" applyNumberFormat="1" applyBorder="1" applyAlignment="1">
      <alignment horizontal="center"/>
      <protection/>
    </xf>
    <xf numFmtId="3" fontId="8" fillId="0" borderId="25" xfId="28" applyNumberFormat="1" applyBorder="1" applyAlignment="1">
      <alignment horizontal="center"/>
      <protection/>
    </xf>
    <xf numFmtId="3" fontId="8" fillId="0" borderId="26" xfId="28" applyNumberFormat="1" applyBorder="1" applyAlignment="1">
      <alignment horizontal="center"/>
      <protection/>
    </xf>
    <xf numFmtId="3" fontId="44" fillId="0" borderId="24" xfId="28" applyNumberFormat="1" applyFont="1" applyBorder="1" applyAlignment="1">
      <alignment horizontal="center" vertical="center" wrapText="1"/>
      <protection/>
    </xf>
    <xf numFmtId="3" fontId="44" fillId="0" borderId="25" xfId="28" applyNumberFormat="1" applyFont="1" applyBorder="1" applyAlignment="1">
      <alignment horizontal="center" vertical="center" wrapText="1"/>
      <protection/>
    </xf>
    <xf numFmtId="3" fontId="44" fillId="0" borderId="26" xfId="28" applyNumberFormat="1" applyFont="1" applyBorder="1" applyAlignment="1">
      <alignment horizontal="center" vertical="center" wrapText="1"/>
      <protection/>
    </xf>
    <xf numFmtId="3" fontId="26" fillId="3" borderId="24" xfId="28" applyNumberFormat="1" applyFont="1" applyFill="1" applyBorder="1" applyAlignment="1">
      <alignment/>
      <protection/>
    </xf>
    <xf numFmtId="192" fontId="27" fillId="0" borderId="48" xfId="40" applyNumberFormat="1" applyFont="1" applyBorder="1" applyAlignment="1">
      <alignment horizontal="center" vertical="center"/>
      <protection/>
    </xf>
    <xf numFmtId="192" fontId="27" fillId="0" borderId="56" xfId="40" applyNumberFormat="1" applyFont="1" applyBorder="1" applyAlignment="1">
      <alignment horizontal="center" vertical="center"/>
      <protection/>
    </xf>
    <xf numFmtId="192" fontId="27" fillId="0" borderId="57" xfId="40" applyNumberFormat="1" applyFont="1" applyBorder="1" applyAlignment="1">
      <alignment horizontal="center" vertical="center"/>
      <protection/>
    </xf>
    <xf numFmtId="192" fontId="27" fillId="0" borderId="58" xfId="40" applyNumberFormat="1" applyFont="1" applyBorder="1" applyAlignment="1">
      <alignment horizontal="center" vertical="center"/>
      <protection/>
    </xf>
    <xf numFmtId="192" fontId="28" fillId="6" borderId="39" xfId="40" applyNumberFormat="1" applyFont="1" applyFill="1" applyBorder="1" applyAlignment="1">
      <alignment horizontal="center" vertical="center"/>
      <protection/>
    </xf>
    <xf numFmtId="192" fontId="28" fillId="6" borderId="38" xfId="40" applyNumberFormat="1" applyFont="1" applyFill="1" applyBorder="1" applyAlignment="1">
      <alignment horizontal="center" vertical="center"/>
      <protection/>
    </xf>
    <xf numFmtId="192" fontId="28" fillId="6" borderId="14" xfId="40" applyNumberFormat="1" applyFont="1" applyFill="1" applyBorder="1" applyAlignment="1">
      <alignment horizontal="center" vertical="center"/>
      <protection/>
    </xf>
    <xf numFmtId="192" fontId="27" fillId="7" borderId="53" xfId="40" applyNumberFormat="1" applyFont="1" applyFill="1" applyBorder="1" applyAlignment="1">
      <alignment horizontal="center" vertical="center"/>
      <protection/>
    </xf>
    <xf numFmtId="192" fontId="27" fillId="7" borderId="40" xfId="40" applyNumberFormat="1" applyFont="1" applyFill="1" applyBorder="1" applyAlignment="1">
      <alignment horizontal="center" vertical="center"/>
      <protection/>
    </xf>
    <xf numFmtId="192" fontId="27" fillId="7" borderId="54" xfId="40" applyNumberFormat="1" applyFont="1" applyFill="1" applyBorder="1" applyAlignment="1">
      <alignment horizontal="center" vertical="center"/>
      <protection/>
    </xf>
    <xf numFmtId="192" fontId="27" fillId="7" borderId="24" xfId="40" applyNumberFormat="1" applyFont="1" applyFill="1" applyBorder="1" applyAlignment="1">
      <alignment horizontal="center" vertical="center"/>
      <protection/>
    </xf>
    <xf numFmtId="192" fontId="27" fillId="7" borderId="25" xfId="40" applyNumberFormat="1" applyFont="1" applyFill="1" applyBorder="1" applyAlignment="1">
      <alignment horizontal="center" vertical="center"/>
      <protection/>
    </xf>
    <xf numFmtId="192" fontId="27" fillId="7" borderId="26" xfId="40" applyNumberFormat="1" applyFont="1" applyFill="1" applyBorder="1" applyAlignment="1">
      <alignment horizontal="center" vertical="center"/>
      <protection/>
    </xf>
    <xf numFmtId="192" fontId="27" fillId="0" borderId="24" xfId="40" applyNumberFormat="1" applyFont="1" applyBorder="1" applyAlignment="1">
      <alignment horizontal="center" vertical="center"/>
      <protection/>
    </xf>
    <xf numFmtId="192" fontId="27" fillId="0" borderId="25" xfId="40" applyNumberFormat="1" applyFont="1" applyBorder="1" applyAlignment="1">
      <alignment horizontal="center" vertical="center"/>
      <protection/>
    </xf>
    <xf numFmtId="192" fontId="27" fillId="0" borderId="26" xfId="40" applyNumberFormat="1" applyFont="1" applyBorder="1" applyAlignment="1">
      <alignment horizontal="center" vertical="center"/>
      <protection/>
    </xf>
    <xf numFmtId="192" fontId="27" fillId="0" borderId="59" xfId="40" applyNumberFormat="1" applyFont="1" applyBorder="1" applyAlignment="1">
      <alignment horizontal="center" vertical="center"/>
      <protection/>
    </xf>
    <xf numFmtId="192" fontId="27" fillId="0" borderId="57" xfId="40" applyNumberFormat="1" applyFont="1" applyBorder="1" applyAlignment="1" quotePrefix="1">
      <alignment horizontal="left"/>
      <protection/>
    </xf>
    <xf numFmtId="192" fontId="27" fillId="0" borderId="58" xfId="40" applyNumberFormat="1" applyFont="1" applyBorder="1" applyAlignment="1" quotePrefix="1">
      <alignment horizontal="left"/>
      <protection/>
    </xf>
    <xf numFmtId="192" fontId="27" fillId="0" borderId="56" xfId="40" applyNumberFormat="1" applyFont="1" applyBorder="1" applyAlignment="1" quotePrefix="1">
      <alignment horizontal="left"/>
      <protection/>
    </xf>
    <xf numFmtId="192" fontId="27" fillId="0" borderId="48" xfId="40" applyNumberFormat="1" applyFont="1" applyBorder="1" applyAlignment="1">
      <alignment horizontal="left"/>
      <protection/>
    </xf>
    <xf numFmtId="192" fontId="27" fillId="0" borderId="43" xfId="40" applyNumberFormat="1" applyFont="1" applyBorder="1" applyAlignment="1">
      <alignment horizontal="center" vertical="center"/>
      <protection/>
    </xf>
    <xf numFmtId="192" fontId="27" fillId="7" borderId="33" xfId="40" applyNumberFormat="1" applyFont="1" applyFill="1" applyBorder="1" applyAlignment="1">
      <alignment horizontal="center"/>
      <protection/>
    </xf>
    <xf numFmtId="192" fontId="27" fillId="0" borderId="58" xfId="40" applyNumberFormat="1" applyFont="1" applyBorder="1" applyAlignment="1" quotePrefix="1">
      <alignment horizontal="left"/>
      <protection/>
    </xf>
    <xf numFmtId="192" fontId="27" fillId="7" borderId="33" xfId="40" applyNumberFormat="1" applyFont="1" applyFill="1" applyBorder="1" applyAlignment="1">
      <alignment horizontal="center" vertical="center"/>
      <protection/>
    </xf>
    <xf numFmtId="192" fontId="27" fillId="0" borderId="9" xfId="40" applyNumberFormat="1" applyFont="1" applyBorder="1" applyAlignment="1">
      <alignment horizontal="center" vertical="center"/>
      <protection/>
    </xf>
    <xf numFmtId="192" fontId="27" fillId="0" borderId="10" xfId="40" applyNumberFormat="1" applyFont="1" applyBorder="1" applyAlignment="1">
      <alignment horizontal="center" vertical="center"/>
      <protection/>
    </xf>
    <xf numFmtId="192" fontId="27" fillId="0" borderId="11" xfId="40" applyNumberFormat="1" applyFont="1" applyBorder="1" applyAlignment="1">
      <alignment horizontal="center" vertical="center"/>
      <protection/>
    </xf>
    <xf numFmtId="192" fontId="27" fillId="0" borderId="59" xfId="40" applyNumberFormat="1" applyFont="1" applyBorder="1" applyAlignment="1" quotePrefix="1">
      <alignment horizontal="left"/>
      <protection/>
    </xf>
    <xf numFmtId="192" fontId="27" fillId="0" borderId="9" xfId="40" applyNumberFormat="1" applyFont="1" applyBorder="1" applyAlignment="1">
      <alignment horizontal="left" vertical="center"/>
      <protection/>
    </xf>
    <xf numFmtId="192" fontId="27" fillId="0" borderId="10" xfId="40" applyNumberFormat="1" applyFont="1" applyBorder="1" applyAlignment="1">
      <alignment horizontal="left" vertical="center"/>
      <protection/>
    </xf>
    <xf numFmtId="192" fontId="27" fillId="0" borderId="11" xfId="40" applyNumberFormat="1" applyFont="1" applyBorder="1" applyAlignment="1">
      <alignment horizontal="left" vertical="center"/>
      <protection/>
    </xf>
    <xf numFmtId="192" fontId="27" fillId="7" borderId="33" xfId="40" applyNumberFormat="1" applyFont="1" applyFill="1" applyBorder="1" applyAlignment="1">
      <alignment horizontal="left"/>
      <protection/>
    </xf>
    <xf numFmtId="192" fontId="27" fillId="0" borderId="43" xfId="40" applyNumberFormat="1" applyFont="1" applyBorder="1" applyAlignment="1">
      <alignment horizontal="left"/>
      <protection/>
    </xf>
    <xf numFmtId="192" fontId="27" fillId="0" borderId="60" xfId="40" applyNumberFormat="1" applyFont="1" applyBorder="1" applyAlignment="1">
      <alignment horizontal="center" vertical="center"/>
      <protection/>
    </xf>
    <xf numFmtId="1" fontId="49" fillId="0" borderId="33" xfId="40" applyNumberFormat="1" applyFont="1" applyBorder="1" applyAlignment="1">
      <alignment horizontal="center" vertical="center"/>
      <protection/>
    </xf>
    <xf numFmtId="1" fontId="49" fillId="0" borderId="9" xfId="40" applyNumberFormat="1" applyFont="1" applyBorder="1" applyAlignment="1">
      <alignment horizontal="center" vertical="center"/>
      <protection/>
    </xf>
    <xf numFmtId="1" fontId="49" fillId="0" borderId="11" xfId="40" applyNumberFormat="1" applyFont="1" applyBorder="1" applyAlignment="1">
      <alignment horizontal="center" vertical="center"/>
      <protection/>
    </xf>
    <xf numFmtId="1" fontId="49" fillId="0" borderId="12" xfId="40" applyNumberFormat="1" applyFont="1" applyBorder="1" applyAlignment="1">
      <alignment horizontal="center" vertical="center"/>
      <protection/>
    </xf>
    <xf numFmtId="1" fontId="49" fillId="0" borderId="18" xfId="40" applyNumberFormat="1" applyFont="1" applyBorder="1" applyAlignment="1">
      <alignment horizontal="center" vertical="center"/>
      <protection/>
    </xf>
    <xf numFmtId="1" fontId="49" fillId="0" borderId="19" xfId="40" applyNumberFormat="1" applyFont="1" applyBorder="1" applyAlignment="1">
      <alignment horizontal="center" vertical="center"/>
      <protection/>
    </xf>
    <xf numFmtId="1" fontId="49" fillId="0" borderId="21" xfId="40" applyNumberFormat="1" applyFont="1" applyBorder="1" applyAlignment="1">
      <alignment horizontal="center" vertical="center"/>
      <protection/>
    </xf>
    <xf numFmtId="1" fontId="49" fillId="7" borderId="33" xfId="40" applyNumberFormat="1" applyFont="1" applyFill="1" applyBorder="1" applyAlignment="1">
      <alignment horizontal="center" vertical="center"/>
      <protection/>
    </xf>
    <xf numFmtId="192" fontId="27" fillId="0" borderId="56" xfId="40" applyNumberFormat="1" applyFont="1" applyBorder="1" applyAlignment="1" quotePrefix="1">
      <alignment horizontal="left" vertical="center"/>
      <protection/>
    </xf>
    <xf numFmtId="192" fontId="27" fillId="0" borderId="57" xfId="40" applyNumberFormat="1" applyFont="1" applyBorder="1" applyAlignment="1" quotePrefix="1">
      <alignment horizontal="left" vertical="center"/>
      <protection/>
    </xf>
    <xf numFmtId="192" fontId="27" fillId="0" borderId="60" xfId="40" applyNumberFormat="1" applyFont="1" applyBorder="1" applyAlignment="1" quotePrefix="1">
      <alignment horizontal="left" vertical="center"/>
      <protection/>
    </xf>
    <xf numFmtId="192" fontId="27" fillId="7" borderId="33" xfId="40" applyNumberFormat="1" applyFont="1" applyFill="1" applyBorder="1" applyAlignment="1">
      <alignment horizontal="left" vertical="center"/>
      <protection/>
    </xf>
    <xf numFmtId="1" fontId="49" fillId="7" borderId="24" xfId="40" applyNumberFormat="1" applyFont="1" applyFill="1" applyBorder="1" applyAlignment="1">
      <alignment horizontal="center" vertical="center"/>
      <protection/>
    </xf>
    <xf numFmtId="1" fontId="49" fillId="7" borderId="26" xfId="40" applyNumberFormat="1" applyFont="1" applyFill="1" applyBorder="1" applyAlignment="1">
      <alignment horizontal="center" vertical="center"/>
      <protection/>
    </xf>
    <xf numFmtId="192" fontId="27" fillId="7" borderId="24" xfId="40" applyNumberFormat="1" applyFont="1" applyFill="1" applyBorder="1" applyAlignment="1">
      <alignment horizontal="left" vertical="center" wrapText="1"/>
      <protection/>
    </xf>
    <xf numFmtId="192" fontId="27" fillId="7" borderId="25" xfId="40" applyNumberFormat="1" applyFont="1" applyFill="1" applyBorder="1" applyAlignment="1">
      <alignment horizontal="left" vertical="center" wrapText="1"/>
      <protection/>
    </xf>
    <xf numFmtId="192" fontId="27" fillId="7" borderId="26" xfId="40" applyNumberFormat="1" applyFont="1" applyFill="1" applyBorder="1" applyAlignment="1">
      <alignment horizontal="left" vertical="center" wrapText="1"/>
      <protection/>
    </xf>
    <xf numFmtId="1" fontId="49" fillId="0" borderId="33" xfId="40" applyNumberFormat="1" applyFont="1" applyBorder="1" applyAlignment="1">
      <alignment horizontal="center"/>
      <protection/>
    </xf>
    <xf numFmtId="1" fontId="49" fillId="0" borderId="59" xfId="40" applyNumberFormat="1" applyFont="1" applyBorder="1" applyAlignment="1">
      <alignment horizontal="center"/>
      <protection/>
    </xf>
    <xf numFmtId="1" fontId="49" fillId="0" borderId="57" xfId="40" applyNumberFormat="1" applyFont="1" applyBorder="1" applyAlignment="1">
      <alignment horizontal="center"/>
      <protection/>
    </xf>
    <xf numFmtId="1" fontId="49" fillId="0" borderId="58" xfId="40" applyNumberFormat="1" applyFont="1" applyBorder="1" applyAlignment="1">
      <alignment horizontal="center"/>
      <protection/>
    </xf>
    <xf numFmtId="192" fontId="27" fillId="0" borderId="33" xfId="40" applyNumberFormat="1" applyFont="1" applyBorder="1" applyAlignment="1">
      <alignment horizontal="left" vertical="center"/>
      <protection/>
    </xf>
    <xf numFmtId="192" fontId="27" fillId="0" borderId="59" xfId="40" applyNumberFormat="1" applyFont="1" applyBorder="1" applyAlignment="1" quotePrefix="1">
      <alignment horizontal="left" vertical="center"/>
      <protection/>
    </xf>
    <xf numFmtId="192" fontId="27" fillId="0" borderId="33" xfId="40" applyNumberFormat="1" applyFont="1" applyBorder="1" applyAlignment="1">
      <alignment horizontal="center" vertical="center"/>
      <protection/>
    </xf>
    <xf numFmtId="0" fontId="28" fillId="0" borderId="33" xfId="29" applyFont="1" applyBorder="1" applyAlignment="1">
      <alignment horizontal="center" vertical="center" wrapText="1"/>
      <protection/>
    </xf>
    <xf numFmtId="192" fontId="28" fillId="0" borderId="33" xfId="40" applyNumberFormat="1" applyFont="1" applyBorder="1" applyAlignment="1">
      <alignment horizontal="center" vertical="center"/>
      <protection/>
    </xf>
    <xf numFmtId="192" fontId="52" fillId="0" borderId="33" xfId="40" applyNumberFormat="1" applyFont="1" applyBorder="1" applyAlignment="1">
      <alignment horizontal="center" vertical="center" wrapText="1"/>
      <protection/>
    </xf>
    <xf numFmtId="192" fontId="27" fillId="7" borderId="24" xfId="40" applyNumberFormat="1" applyFont="1" applyFill="1" applyBorder="1" applyAlignment="1">
      <alignment horizontal="left" vertical="center"/>
      <protection/>
    </xf>
    <xf numFmtId="192" fontId="27" fillId="7" borderId="25" xfId="40" applyNumberFormat="1" applyFont="1" applyFill="1" applyBorder="1" applyAlignment="1">
      <alignment horizontal="left" vertical="center"/>
      <protection/>
    </xf>
    <xf numFmtId="192" fontId="27" fillId="7" borderId="26" xfId="40" applyNumberFormat="1" applyFont="1" applyFill="1" applyBorder="1" applyAlignment="1">
      <alignment horizontal="left" vertical="center"/>
      <protection/>
    </xf>
    <xf numFmtId="192" fontId="27" fillId="0" borderId="24" xfId="40" applyNumberFormat="1" applyFont="1" applyBorder="1" applyAlignment="1">
      <alignment horizontal="left"/>
      <protection/>
    </xf>
    <xf numFmtId="192" fontId="27" fillId="0" borderId="25" xfId="40" applyNumberFormat="1" applyFont="1" applyBorder="1" applyAlignment="1">
      <alignment horizontal="left"/>
      <protection/>
    </xf>
    <xf numFmtId="192" fontId="27" fillId="0" borderId="26" xfId="40" applyNumberFormat="1" applyFont="1" applyBorder="1" applyAlignment="1">
      <alignment horizontal="left"/>
      <protection/>
    </xf>
    <xf numFmtId="1" fontId="49" fillId="0" borderId="24" xfId="40" applyNumberFormat="1" applyFont="1" applyBorder="1" applyAlignment="1">
      <alignment horizontal="center" vertical="center"/>
      <protection/>
    </xf>
    <xf numFmtId="1" fontId="49" fillId="0" borderId="26" xfId="40" applyNumberFormat="1" applyFont="1" applyBorder="1" applyAlignment="1">
      <alignment horizontal="center" vertical="center"/>
      <protection/>
    </xf>
    <xf numFmtId="192" fontId="27" fillId="0" borderId="58" xfId="40" applyNumberFormat="1" applyFont="1" applyBorder="1" applyAlignment="1" quotePrefix="1">
      <alignment horizontal="left" vertical="center"/>
      <protection/>
    </xf>
    <xf numFmtId="1" fontId="49" fillId="0" borderId="12" xfId="40" applyNumberFormat="1" applyFont="1" applyBorder="1" applyAlignment="1">
      <alignment horizontal="center"/>
      <protection/>
    </xf>
    <xf numFmtId="1" fontId="49" fillId="0" borderId="18" xfId="40" applyNumberFormat="1" applyFont="1" applyBorder="1" applyAlignment="1">
      <alignment horizontal="center"/>
      <protection/>
    </xf>
    <xf numFmtId="1" fontId="49" fillId="0" borderId="56" xfId="40" applyNumberFormat="1" applyFont="1" applyBorder="1" applyAlignment="1">
      <alignment horizontal="center"/>
      <protection/>
    </xf>
    <xf numFmtId="1" fontId="49" fillId="0" borderId="60" xfId="40" applyNumberFormat="1" applyFont="1" applyBorder="1" applyAlignment="1">
      <alignment horizontal="center"/>
      <protection/>
    </xf>
    <xf numFmtId="192" fontId="27" fillId="0" borderId="12" xfId="40" applyNumberFormat="1" applyFont="1" applyBorder="1" applyAlignment="1">
      <alignment horizontal="left"/>
      <protection/>
    </xf>
    <xf numFmtId="192" fontId="27" fillId="0" borderId="0" xfId="40" applyNumberFormat="1" applyFont="1" applyBorder="1" applyAlignment="1">
      <alignment horizontal="left"/>
      <protection/>
    </xf>
    <xf numFmtId="192" fontId="27" fillId="0" borderId="18" xfId="40" applyNumberFormat="1" applyFont="1" applyBorder="1" applyAlignment="1">
      <alignment horizontal="left"/>
      <protection/>
    </xf>
    <xf numFmtId="192" fontId="27" fillId="0" borderId="19" xfId="40" applyNumberFormat="1" applyFont="1" applyBorder="1" applyAlignment="1">
      <alignment horizontal="left" vertical="center"/>
      <protection/>
    </xf>
    <xf numFmtId="192" fontId="27" fillId="0" borderId="20" xfId="40" applyNumberFormat="1" applyFont="1" applyBorder="1" applyAlignment="1">
      <alignment horizontal="left" vertical="center"/>
      <protection/>
    </xf>
    <xf numFmtId="192" fontId="27" fillId="0" borderId="21" xfId="40" applyNumberFormat="1" applyFont="1" applyBorder="1" applyAlignment="1">
      <alignment horizontal="left" vertical="center"/>
      <protection/>
    </xf>
    <xf numFmtId="192" fontId="27" fillId="0" borderId="24" xfId="40" applyNumberFormat="1" applyFont="1" applyBorder="1" applyAlignment="1">
      <alignment horizontal="left" vertical="center"/>
      <protection/>
    </xf>
    <xf numFmtId="192" fontId="27" fillId="0" borderId="25" xfId="40" applyNumberFormat="1" applyFont="1" applyBorder="1" applyAlignment="1">
      <alignment horizontal="left" vertical="center"/>
      <protection/>
    </xf>
    <xf numFmtId="192" fontId="27" fillId="0" borderId="26" xfId="40" applyNumberFormat="1" applyFont="1" applyBorder="1" applyAlignment="1">
      <alignment horizontal="left" vertical="center"/>
      <protection/>
    </xf>
    <xf numFmtId="192" fontId="27" fillId="7" borderId="30" xfId="40" applyNumberFormat="1" applyFont="1" applyFill="1" applyBorder="1" applyAlignment="1">
      <alignment horizontal="left"/>
      <protection/>
    </xf>
    <xf numFmtId="192" fontId="27" fillId="7" borderId="31" xfId="40" applyNumberFormat="1" applyFont="1" applyFill="1" applyBorder="1" applyAlignment="1">
      <alignment horizontal="left"/>
      <protection/>
    </xf>
    <xf numFmtId="192" fontId="27" fillId="7" borderId="32" xfId="40" applyNumberFormat="1" applyFont="1" applyFill="1" applyBorder="1" applyAlignment="1">
      <alignment horizontal="left"/>
      <protection/>
    </xf>
    <xf numFmtId="192" fontId="28" fillId="6" borderId="39" xfId="40" applyNumberFormat="1" applyFont="1" applyFill="1" applyBorder="1" applyAlignment="1">
      <alignment horizontal="left" vertical="center"/>
      <protection/>
    </xf>
    <xf numFmtId="192" fontId="28" fillId="6" borderId="38" xfId="40" applyNumberFormat="1" applyFont="1" applyFill="1" applyBorder="1" applyAlignment="1">
      <alignment horizontal="left" vertical="center"/>
      <protection/>
    </xf>
    <xf numFmtId="192" fontId="28" fillId="6" borderId="14" xfId="40" applyNumberFormat="1" applyFont="1" applyFill="1" applyBorder="1" applyAlignment="1">
      <alignment horizontal="left" vertical="center"/>
      <protection/>
    </xf>
    <xf numFmtId="192" fontId="27" fillId="7" borderId="53" xfId="40" applyNumberFormat="1" applyFont="1" applyFill="1" applyBorder="1" applyAlignment="1">
      <alignment horizontal="left" vertical="center"/>
      <protection/>
    </xf>
    <xf numFmtId="192" fontId="27" fillId="7" borderId="40" xfId="40" applyNumberFormat="1" applyFont="1" applyFill="1" applyBorder="1" applyAlignment="1">
      <alignment horizontal="left" vertical="center"/>
      <protection/>
    </xf>
    <xf numFmtId="192" fontId="27" fillId="7" borderId="54" xfId="40" applyNumberFormat="1" applyFont="1" applyFill="1" applyBorder="1" applyAlignment="1">
      <alignment horizontal="left" vertical="center"/>
      <protection/>
    </xf>
    <xf numFmtId="192" fontId="49" fillId="0" borderId="24" xfId="40" applyFont="1" applyFill="1" applyBorder="1" applyAlignment="1" quotePrefix="1">
      <alignment horizontal="left"/>
      <protection/>
    </xf>
    <xf numFmtId="192" fontId="49" fillId="0" borderId="25" xfId="40" applyFont="1" applyFill="1" applyBorder="1" applyAlignment="1" quotePrefix="1">
      <alignment horizontal="left"/>
      <protection/>
    </xf>
    <xf numFmtId="192" fontId="49" fillId="0" borderId="26" xfId="40" applyFont="1" applyFill="1" applyBorder="1" applyAlignment="1" quotePrefix="1">
      <alignment horizontal="left"/>
      <protection/>
    </xf>
    <xf numFmtId="192" fontId="27" fillId="7" borderId="27" xfId="40" applyNumberFormat="1" applyFont="1" applyFill="1" applyBorder="1" applyAlignment="1">
      <alignment horizontal="left" vertical="center"/>
      <protection/>
    </xf>
    <xf numFmtId="192" fontId="27" fillId="7" borderId="7" xfId="40" applyNumberFormat="1" applyFont="1" applyFill="1" applyBorder="1" applyAlignment="1">
      <alignment horizontal="left" vertical="center"/>
      <protection/>
    </xf>
    <xf numFmtId="192" fontId="27" fillId="7" borderId="28" xfId="40" applyNumberFormat="1" applyFont="1" applyFill="1" applyBorder="1" applyAlignment="1">
      <alignment horizontal="left" vertical="center"/>
      <protection/>
    </xf>
    <xf numFmtId="192" fontId="27" fillId="0" borderId="24" xfId="40" applyNumberFormat="1" applyFont="1" applyFill="1" applyBorder="1" applyAlignment="1">
      <alignment horizontal="center" vertical="center"/>
      <protection/>
    </xf>
    <xf numFmtId="192" fontId="27" fillId="0" borderId="25" xfId="40" applyNumberFormat="1" applyFont="1" applyFill="1" applyBorder="1" applyAlignment="1">
      <alignment horizontal="center" vertical="center"/>
      <protection/>
    </xf>
    <xf numFmtId="192" fontId="27" fillId="0" borderId="26" xfId="40" applyNumberFormat="1" applyFont="1" applyFill="1" applyBorder="1" applyAlignment="1">
      <alignment horizontal="center" vertical="center"/>
      <protection/>
    </xf>
    <xf numFmtId="192" fontId="27" fillId="0" borderId="12" xfId="40" applyNumberFormat="1" applyFont="1" applyBorder="1" applyAlignment="1">
      <alignment horizontal="center" vertical="center"/>
      <protection/>
    </xf>
    <xf numFmtId="192" fontId="27" fillId="0" borderId="0" xfId="40" applyNumberFormat="1" applyFont="1" applyBorder="1" applyAlignment="1">
      <alignment horizontal="center" vertical="center"/>
      <protection/>
    </xf>
    <xf numFmtId="192" fontId="27" fillId="0" borderId="18" xfId="40" applyNumberFormat="1" applyFont="1" applyBorder="1" applyAlignment="1">
      <alignment horizontal="center" vertical="center"/>
      <protection/>
    </xf>
    <xf numFmtId="192" fontId="27" fillId="0" borderId="19" xfId="40" applyNumberFormat="1" applyFont="1" applyBorder="1" applyAlignment="1">
      <alignment horizontal="center" vertical="center"/>
      <protection/>
    </xf>
    <xf numFmtId="192" fontId="27" fillId="0" borderId="20" xfId="40" applyNumberFormat="1" applyFont="1" applyBorder="1" applyAlignment="1">
      <alignment horizontal="center" vertical="center"/>
      <protection/>
    </xf>
    <xf numFmtId="192" fontId="27" fillId="0" borderId="21" xfId="40" applyNumberFormat="1" applyFont="1" applyBorder="1" applyAlignment="1">
      <alignment horizontal="center" vertical="center"/>
      <protection/>
    </xf>
    <xf numFmtId="192" fontId="28" fillId="7" borderId="30" xfId="40" applyNumberFormat="1" applyFont="1" applyFill="1" applyBorder="1" applyAlignment="1">
      <alignment horizontal="center" vertical="center"/>
      <protection/>
    </xf>
    <xf numFmtId="192" fontId="28" fillId="7" borderId="31" xfId="40" applyNumberFormat="1" applyFont="1" applyFill="1" applyBorder="1" applyAlignment="1">
      <alignment horizontal="center" vertical="center"/>
      <protection/>
    </xf>
    <xf numFmtId="192" fontId="28" fillId="7" borderId="32" xfId="40" applyNumberFormat="1" applyFont="1" applyFill="1" applyBorder="1" applyAlignment="1">
      <alignment horizontal="center" vertical="center"/>
      <protection/>
    </xf>
    <xf numFmtId="1" fontId="49" fillId="7" borderId="27" xfId="40" applyNumberFormat="1" applyFont="1" applyFill="1" applyBorder="1" applyAlignment="1">
      <alignment horizontal="center" vertical="center"/>
      <protection/>
    </xf>
    <xf numFmtId="1" fontId="49" fillId="7" borderId="28" xfId="40" applyNumberFormat="1" applyFont="1" applyFill="1" applyBorder="1" applyAlignment="1">
      <alignment horizontal="center" vertical="center"/>
      <protection/>
    </xf>
    <xf numFmtId="1" fontId="49" fillId="6" borderId="39" xfId="40" applyNumberFormat="1" applyFont="1" applyFill="1" applyBorder="1" applyAlignment="1">
      <alignment horizontal="center" vertical="center"/>
      <protection/>
    </xf>
    <xf numFmtId="1" fontId="49" fillId="6" borderId="14" xfId="40" applyNumberFormat="1" applyFont="1" applyFill="1" applyBorder="1" applyAlignment="1">
      <alignment horizontal="center" vertical="center"/>
      <protection/>
    </xf>
    <xf numFmtId="1" fontId="49" fillId="7" borderId="9" xfId="40" applyNumberFormat="1" applyFont="1" applyFill="1" applyBorder="1" applyAlignment="1">
      <alignment horizontal="center" vertical="center"/>
      <protection/>
    </xf>
    <xf numFmtId="1" fontId="49" fillId="7" borderId="11" xfId="40" applyNumberFormat="1" applyFont="1" applyFill="1" applyBorder="1" applyAlignment="1">
      <alignment horizontal="center" vertical="center"/>
      <protection/>
    </xf>
    <xf numFmtId="1" fontId="49" fillId="7" borderId="53" xfId="40" applyNumberFormat="1" applyFont="1" applyFill="1" applyBorder="1" applyAlignment="1">
      <alignment horizontal="center" vertical="center"/>
      <protection/>
    </xf>
    <xf numFmtId="1" fontId="49" fillId="7" borderId="54" xfId="40" applyNumberFormat="1" applyFont="1" applyFill="1" applyBorder="1" applyAlignment="1">
      <alignment horizontal="center" vertical="center"/>
      <protection/>
    </xf>
    <xf numFmtId="1" fontId="49" fillId="0" borderId="24" xfId="40" applyNumberFormat="1" applyFont="1" applyFill="1" applyBorder="1" applyAlignment="1">
      <alignment horizontal="center" vertical="center"/>
      <protection/>
    </xf>
    <xf numFmtId="1" fontId="49" fillId="0" borderId="25" xfId="40" applyNumberFormat="1" applyFont="1" applyFill="1" applyBorder="1" applyAlignment="1">
      <alignment horizontal="center" vertical="center"/>
      <protection/>
    </xf>
    <xf numFmtId="0" fontId="46" fillId="0" borderId="24" xfId="30" applyFont="1" applyBorder="1" applyAlignment="1">
      <alignment horizontal="left" vertical="center" wrapText="1"/>
      <protection/>
    </xf>
    <xf numFmtId="0" fontId="46" fillId="0" borderId="25" xfId="30" applyFont="1" applyBorder="1" applyAlignment="1">
      <alignment horizontal="left" vertical="center" wrapText="1"/>
      <protection/>
    </xf>
    <xf numFmtId="0" fontId="46" fillId="0" borderId="26" xfId="30" applyFont="1" applyBorder="1" applyAlignment="1">
      <alignment horizontal="left" vertical="center" wrapText="1"/>
      <protection/>
    </xf>
    <xf numFmtId="0" fontId="53" fillId="0" borderId="0" xfId="30" applyFont="1" applyAlignment="1">
      <alignment horizontal="center" vertical="center"/>
      <protection/>
    </xf>
    <xf numFmtId="0" fontId="46" fillId="0" borderId="2" xfId="30" applyFont="1" applyBorder="1" applyAlignment="1">
      <alignment horizontal="center" vertical="top"/>
      <protection/>
    </xf>
    <xf numFmtId="0" fontId="46" fillId="0" borderId="9" xfId="30" applyFont="1" applyBorder="1" applyAlignment="1">
      <alignment vertical="center"/>
      <protection/>
    </xf>
    <xf numFmtId="0" fontId="8" fillId="0" borderId="10" xfId="30" applyBorder="1" applyAlignment="1">
      <alignment vertical="center"/>
      <protection/>
    </xf>
    <xf numFmtId="0" fontId="8" fillId="0" borderId="11" xfId="30" applyBorder="1" applyAlignment="1">
      <alignment vertical="center"/>
      <protection/>
    </xf>
    <xf numFmtId="0" fontId="8" fillId="0" borderId="19" xfId="30" applyBorder="1" applyAlignment="1">
      <alignment vertical="center"/>
      <protection/>
    </xf>
    <xf numFmtId="0" fontId="8" fillId="0" borderId="20" xfId="30" applyBorder="1" applyAlignment="1">
      <alignment vertical="center"/>
      <protection/>
    </xf>
    <xf numFmtId="0" fontId="8" fillId="0" borderId="21" xfId="30" applyBorder="1" applyAlignment="1">
      <alignment vertical="center"/>
      <protection/>
    </xf>
    <xf numFmtId="0" fontId="46" fillId="0" borderId="24" xfId="30" applyFont="1" applyBorder="1" applyAlignment="1">
      <alignment vertical="center" wrapText="1"/>
      <protection/>
    </xf>
    <xf numFmtId="0" fontId="8" fillId="0" borderId="25" xfId="30" applyBorder="1" applyAlignment="1">
      <alignment wrapText="1"/>
      <protection/>
    </xf>
    <xf numFmtId="0" fontId="8" fillId="0" borderId="26" xfId="30" applyBorder="1" applyAlignment="1">
      <alignment wrapText="1"/>
      <protection/>
    </xf>
    <xf numFmtId="0" fontId="46" fillId="0" borderId="9" xfId="30" applyFont="1" applyBorder="1" applyAlignment="1" quotePrefix="1">
      <alignment horizontal="center" vertical="center"/>
      <protection/>
    </xf>
    <xf numFmtId="0" fontId="46" fillId="0" borderId="11" xfId="30" applyFont="1" applyBorder="1" applyAlignment="1" quotePrefix="1">
      <alignment horizontal="center" vertical="center"/>
      <protection/>
    </xf>
    <xf numFmtId="0" fontId="46" fillId="0" borderId="12" xfId="30" applyFont="1" applyBorder="1" applyAlignment="1" quotePrefix="1">
      <alignment horizontal="center" vertical="center"/>
      <protection/>
    </xf>
    <xf numFmtId="0" fontId="46" fillId="0" borderId="18" xfId="30" applyFont="1" applyBorder="1" applyAlignment="1" quotePrefix="1">
      <alignment horizontal="center" vertical="center"/>
      <protection/>
    </xf>
    <xf numFmtId="0" fontId="46" fillId="0" borderId="19" xfId="30" applyFont="1" applyBorder="1" applyAlignment="1" quotePrefix="1">
      <alignment horizontal="center" vertical="center"/>
      <protection/>
    </xf>
    <xf numFmtId="0" fontId="46" fillId="0" borderId="21" xfId="30" applyFont="1" applyBorder="1" applyAlignment="1" quotePrefix="1">
      <alignment horizontal="center" vertical="center"/>
      <protection/>
    </xf>
    <xf numFmtId="0" fontId="46" fillId="0" borderId="61" xfId="30" applyFont="1" applyBorder="1" applyAlignment="1" quotePrefix="1">
      <alignment horizontal="center" vertical="center"/>
      <protection/>
    </xf>
    <xf numFmtId="0" fontId="46" fillId="0" borderId="52" xfId="30" applyFont="1" applyBorder="1" applyAlignment="1" quotePrefix="1">
      <alignment horizontal="center" vertical="center"/>
      <protection/>
    </xf>
    <xf numFmtId="0" fontId="46" fillId="0" borderId="25" xfId="30" applyFont="1" applyBorder="1" applyAlignment="1">
      <alignment vertical="center" wrapText="1"/>
      <protection/>
    </xf>
    <xf numFmtId="0" fontId="46" fillId="0" borderId="26" xfId="30" applyFont="1" applyBorder="1" applyAlignment="1">
      <alignment vertical="center" wrapText="1"/>
      <protection/>
    </xf>
    <xf numFmtId="0" fontId="55" fillId="0" borderId="24" xfId="30" applyFont="1" applyBorder="1" applyAlignment="1">
      <alignment vertical="center" wrapText="1"/>
      <protection/>
    </xf>
    <xf numFmtId="0" fontId="55" fillId="0" borderId="25" xfId="30" applyFont="1" applyBorder="1" applyAlignment="1">
      <alignment vertical="center" wrapText="1"/>
      <protection/>
    </xf>
    <xf numFmtId="0" fontId="55" fillId="0" borderId="26" xfId="30" applyFont="1" applyBorder="1" applyAlignment="1">
      <alignment vertical="center" wrapText="1"/>
      <protection/>
    </xf>
    <xf numFmtId="184" fontId="46" fillId="0" borderId="9" xfId="30" applyNumberFormat="1" applyFont="1" applyBorder="1" applyAlignment="1">
      <alignment vertical="center" wrapText="1"/>
      <protection/>
    </xf>
    <xf numFmtId="184" fontId="46" fillId="0" borderId="10" xfId="30" applyNumberFormat="1" applyFont="1" applyBorder="1" applyAlignment="1">
      <alignment vertical="center" wrapText="1"/>
      <protection/>
    </xf>
    <xf numFmtId="184" fontId="46" fillId="0" borderId="11" xfId="30" applyNumberFormat="1" applyFont="1" applyBorder="1" applyAlignment="1">
      <alignment vertical="center" wrapText="1"/>
      <protection/>
    </xf>
    <xf numFmtId="0" fontId="54" fillId="0" borderId="9" xfId="30" applyFont="1" applyBorder="1" applyAlignment="1">
      <alignment vertical="center" wrapText="1"/>
      <protection/>
    </xf>
    <xf numFmtId="0" fontId="8" fillId="0" borderId="10" xfId="30" applyFont="1" applyBorder="1" applyAlignment="1">
      <alignment vertical="center"/>
      <protection/>
    </xf>
    <xf numFmtId="0" fontId="8" fillId="0" borderId="11" xfId="30" applyFont="1" applyBorder="1" applyAlignment="1">
      <alignment vertical="center"/>
      <protection/>
    </xf>
    <xf numFmtId="0" fontId="46" fillId="0" borderId="9" xfId="30" applyFont="1" applyBorder="1" applyAlignment="1">
      <alignment horizontal="center" vertical="center" wrapText="1"/>
      <protection/>
    </xf>
    <xf numFmtId="0" fontId="46" fillId="0" borderId="10" xfId="30" applyFont="1" applyBorder="1" applyAlignment="1">
      <alignment horizontal="center" vertical="center" wrapText="1"/>
      <protection/>
    </xf>
    <xf numFmtId="0" fontId="46" fillId="0" borderId="11" xfId="30" applyFont="1" applyBorder="1" applyAlignment="1">
      <alignment horizontal="center" vertical="center" wrapText="1"/>
      <protection/>
    </xf>
    <xf numFmtId="0" fontId="46" fillId="0" borderId="19" xfId="30" applyFont="1" applyBorder="1" applyAlignment="1">
      <alignment horizontal="center" vertical="center" wrapText="1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53" xfId="30" applyFont="1" applyFill="1" applyBorder="1">
      <alignment/>
      <protection/>
    </xf>
    <xf numFmtId="0" fontId="46" fillId="0" borderId="40" xfId="30" applyFont="1" applyFill="1" applyBorder="1">
      <alignment/>
      <protection/>
    </xf>
    <xf numFmtId="0" fontId="46" fillId="0" borderId="54" xfId="30" applyFont="1" applyFill="1" applyBorder="1">
      <alignment/>
      <protection/>
    </xf>
    <xf numFmtId="0" fontId="46" fillId="0" borderId="24" xfId="30" applyFont="1" applyBorder="1" applyAlignment="1">
      <alignment horizontal="center" vertical="center"/>
      <protection/>
    </xf>
    <xf numFmtId="0" fontId="46" fillId="0" borderId="25" xfId="30" applyFont="1" applyBorder="1" applyAlignment="1">
      <alignment horizontal="center" vertical="center"/>
      <protection/>
    </xf>
    <xf numFmtId="0" fontId="46" fillId="0" borderId="26" xfId="30" applyFont="1" applyBorder="1" applyAlignment="1">
      <alignment horizontal="center" vertical="center"/>
      <protection/>
    </xf>
    <xf numFmtId="0" fontId="46" fillId="0" borderId="9" xfId="30" applyFont="1" applyBorder="1" applyAlignment="1">
      <alignment horizontal="center" vertical="center"/>
      <protection/>
    </xf>
    <xf numFmtId="0" fontId="46" fillId="0" borderId="10" xfId="30" applyFont="1" applyBorder="1" applyAlignment="1">
      <alignment horizontal="center" vertical="center"/>
      <protection/>
    </xf>
    <xf numFmtId="0" fontId="46" fillId="0" borderId="11" xfId="30" applyFont="1" applyBorder="1" applyAlignment="1">
      <alignment horizontal="center" vertical="center"/>
      <protection/>
    </xf>
    <xf numFmtId="0" fontId="46" fillId="0" borderId="19" xfId="30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/>
      <protection/>
    </xf>
    <xf numFmtId="0" fontId="46" fillId="0" borderId="21" xfId="30" applyFont="1" applyBorder="1" applyAlignment="1">
      <alignment horizontal="center" vertical="center"/>
      <protection/>
    </xf>
    <xf numFmtId="0" fontId="46" fillId="0" borderId="24" xfId="30" applyFont="1" applyFill="1" applyBorder="1" applyAlignment="1">
      <alignment horizontal="center" vertical="top"/>
      <protection/>
    </xf>
    <xf numFmtId="0" fontId="46" fillId="0" borderId="25" xfId="30" applyFont="1" applyFill="1" applyBorder="1" applyAlignment="1">
      <alignment horizontal="center" vertical="top"/>
      <protection/>
    </xf>
    <xf numFmtId="0" fontId="46" fillId="0" borderId="26" xfId="30" applyFont="1" applyFill="1" applyBorder="1" applyAlignment="1">
      <alignment horizontal="center" vertical="top"/>
      <protection/>
    </xf>
    <xf numFmtId="0" fontId="54" fillId="0" borderId="30" xfId="30" applyFont="1" applyFill="1" applyBorder="1" applyAlignment="1">
      <alignment horizontal="left" vertical="center" wrapText="1"/>
      <protection/>
    </xf>
    <xf numFmtId="0" fontId="54" fillId="0" borderId="31" xfId="30" applyFont="1" applyFill="1" applyBorder="1" applyAlignment="1">
      <alignment horizontal="left" vertical="center" wrapText="1"/>
      <protection/>
    </xf>
    <xf numFmtId="0" fontId="54" fillId="0" borderId="32" xfId="30" applyFont="1" applyFill="1" applyBorder="1" applyAlignment="1">
      <alignment horizontal="left" vertical="center" wrapText="1"/>
      <protection/>
    </xf>
    <xf numFmtId="0" fontId="46" fillId="0" borderId="24" xfId="30" applyFont="1" applyFill="1" applyBorder="1" applyAlignment="1">
      <alignment horizontal="left" vertical="center"/>
      <protection/>
    </xf>
    <xf numFmtId="0" fontId="46" fillId="0" borderId="25" xfId="30" applyFont="1" applyFill="1" applyBorder="1" applyAlignment="1">
      <alignment horizontal="left" vertical="center"/>
      <protection/>
    </xf>
    <xf numFmtId="0" fontId="46" fillId="0" borderId="26" xfId="30" applyFont="1" applyFill="1" applyBorder="1" applyAlignment="1">
      <alignment horizontal="left" vertical="center"/>
      <protection/>
    </xf>
    <xf numFmtId="0" fontId="46" fillId="0" borderId="24" xfId="30" applyFont="1" applyFill="1" applyBorder="1" applyAlignment="1" quotePrefix="1">
      <alignment horizontal="center" vertical="center"/>
      <protection/>
    </xf>
    <xf numFmtId="0" fontId="46" fillId="0" borderId="26" xfId="30" applyFont="1" applyFill="1" applyBorder="1" applyAlignment="1" quotePrefix="1">
      <alignment horizontal="center" vertical="center"/>
      <protection/>
    </xf>
    <xf numFmtId="3" fontId="46" fillId="0" borderId="24" xfId="30" applyNumberFormat="1" applyFont="1" applyBorder="1" applyAlignment="1">
      <alignment/>
      <protection/>
    </xf>
    <xf numFmtId="3" fontId="8" fillId="0" borderId="25" xfId="30" applyNumberFormat="1" applyBorder="1" applyAlignment="1">
      <alignment/>
      <protection/>
    </xf>
    <xf numFmtId="3" fontId="8" fillId="0" borderId="26" xfId="30" applyNumberFormat="1" applyBorder="1" applyAlignment="1">
      <alignment/>
      <protection/>
    </xf>
    <xf numFmtId="0" fontId="46" fillId="0" borderId="24" xfId="30" applyFont="1" applyBorder="1" applyAlignment="1">
      <alignment/>
      <protection/>
    </xf>
    <xf numFmtId="0" fontId="8" fillId="0" borderId="25" xfId="30" applyBorder="1" applyAlignment="1">
      <alignment/>
      <protection/>
    </xf>
    <xf numFmtId="0" fontId="8" fillId="0" borderId="26" xfId="30" applyBorder="1" applyAlignment="1">
      <alignment/>
      <protection/>
    </xf>
    <xf numFmtId="3" fontId="46" fillId="3" borderId="39" xfId="30" applyNumberFormat="1" applyFont="1" applyFill="1" applyBorder="1" applyAlignment="1">
      <alignment horizontal="right" vertical="center"/>
      <protection/>
    </xf>
    <xf numFmtId="3" fontId="8" fillId="0" borderId="38" xfId="30" applyNumberFormat="1" applyBorder="1" applyAlignment="1">
      <alignment horizontal="right" vertical="center"/>
      <protection/>
    </xf>
    <xf numFmtId="3" fontId="8" fillId="0" borderId="14" xfId="30" applyNumberFormat="1" applyBorder="1" applyAlignment="1">
      <alignment horizontal="right" vertical="center"/>
      <protection/>
    </xf>
    <xf numFmtId="3" fontId="46" fillId="0" borderId="53" xfId="30" applyNumberFormat="1" applyFont="1" applyFill="1" applyBorder="1" applyAlignment="1">
      <alignment/>
      <protection/>
    </xf>
    <xf numFmtId="3" fontId="8" fillId="0" borderId="40" xfId="30" applyNumberFormat="1" applyBorder="1" applyAlignment="1">
      <alignment/>
      <protection/>
    </xf>
    <xf numFmtId="3" fontId="8" fillId="0" borderId="54" xfId="30" applyNumberFormat="1" applyBorder="1" applyAlignment="1">
      <alignment/>
      <protection/>
    </xf>
    <xf numFmtId="3" fontId="46" fillId="0" borderId="24" xfId="30" applyNumberFormat="1" applyFont="1" applyFill="1" applyBorder="1" applyAlignment="1">
      <alignment/>
      <protection/>
    </xf>
    <xf numFmtId="3" fontId="46" fillId="3" borderId="34" xfId="30" applyNumberFormat="1" applyFont="1" applyFill="1" applyBorder="1" applyAlignment="1">
      <alignment horizontal="right" vertical="center"/>
      <protection/>
    </xf>
    <xf numFmtId="3" fontId="46" fillId="0" borderId="53" xfId="30" applyNumberFormat="1" applyFont="1" applyBorder="1" applyAlignment="1">
      <alignment/>
      <protection/>
    </xf>
    <xf numFmtId="3" fontId="46" fillId="0" borderId="30" xfId="30" applyNumberFormat="1" applyFont="1" applyBorder="1" applyAlignment="1">
      <alignment/>
      <protection/>
    </xf>
    <xf numFmtId="3" fontId="8" fillId="0" borderId="31" xfId="30" applyNumberFormat="1" applyBorder="1" applyAlignment="1">
      <alignment/>
      <protection/>
    </xf>
    <xf numFmtId="3" fontId="8" fillId="0" borderId="32" xfId="30" applyNumberFormat="1" applyBorder="1" applyAlignment="1">
      <alignment/>
      <protection/>
    </xf>
    <xf numFmtId="3" fontId="46" fillId="0" borderId="46" xfId="30" applyNumberFormat="1" applyFont="1" applyBorder="1" applyAlignment="1">
      <alignment/>
      <protection/>
    </xf>
    <xf numFmtId="3" fontId="8" fillId="0" borderId="2" xfId="30" applyNumberFormat="1" applyBorder="1" applyAlignment="1">
      <alignment/>
      <protection/>
    </xf>
    <xf numFmtId="3" fontId="8" fillId="0" borderId="47" xfId="30" applyNumberFormat="1" applyBorder="1" applyAlignment="1">
      <alignment/>
      <protection/>
    </xf>
    <xf numFmtId="3" fontId="46" fillId="0" borderId="27" xfId="30" applyNumberFormat="1" applyFont="1" applyFill="1" applyBorder="1" applyAlignment="1">
      <alignment/>
      <protection/>
    </xf>
    <xf numFmtId="3" fontId="8" fillId="0" borderId="7" xfId="30" applyNumberFormat="1" applyBorder="1" applyAlignment="1">
      <alignment/>
      <protection/>
    </xf>
    <xf numFmtId="3" fontId="8" fillId="0" borderId="28" xfId="30" applyNumberFormat="1" applyBorder="1" applyAlignment="1">
      <alignment/>
      <protection/>
    </xf>
    <xf numFmtId="0" fontId="8" fillId="0" borderId="38" xfId="30" applyBorder="1" applyAlignment="1">
      <alignment horizontal="right" vertical="center"/>
      <protection/>
    </xf>
    <xf numFmtId="0" fontId="8" fillId="0" borderId="14" xfId="30" applyBorder="1" applyAlignment="1">
      <alignment horizontal="right" vertical="center"/>
      <protection/>
    </xf>
    <xf numFmtId="3" fontId="46" fillId="4" borderId="53" xfId="30" applyNumberFormat="1" applyFont="1" applyFill="1" applyBorder="1" applyAlignment="1">
      <alignment/>
      <protection/>
    </xf>
    <xf numFmtId="0" fontId="46" fillId="3" borderId="1" xfId="30" applyFont="1" applyFill="1" applyBorder="1" applyAlignment="1">
      <alignment horizontal="center" vertical="center"/>
      <protection/>
    </xf>
    <xf numFmtId="0" fontId="8" fillId="0" borderId="2" xfId="30" applyBorder="1" applyAlignment="1">
      <alignment horizontal="center" vertical="center"/>
      <protection/>
    </xf>
    <xf numFmtId="0" fontId="8" fillId="0" borderId="47" xfId="30" applyBorder="1" applyAlignment="1">
      <alignment horizontal="center" vertical="center"/>
      <protection/>
    </xf>
    <xf numFmtId="0" fontId="8" fillId="0" borderId="36" xfId="30" applyBorder="1" applyAlignment="1">
      <alignment horizontal="center" vertical="center"/>
      <protection/>
    </xf>
    <xf numFmtId="0" fontId="8" fillId="0" borderId="20" xfId="30" applyBorder="1" applyAlignment="1">
      <alignment horizontal="center" vertical="center"/>
      <protection/>
    </xf>
    <xf numFmtId="0" fontId="8" fillId="0" borderId="21" xfId="30" applyBorder="1" applyAlignment="1">
      <alignment horizontal="center" vertical="center"/>
      <protection/>
    </xf>
    <xf numFmtId="0" fontId="46" fillId="3" borderId="46" xfId="30" applyFont="1" applyFill="1" applyBorder="1" applyAlignment="1">
      <alignment horizontal="center" vertical="center"/>
      <protection/>
    </xf>
    <xf numFmtId="0" fontId="8" fillId="0" borderId="19" xfId="30" applyBorder="1" applyAlignment="1">
      <alignment horizontal="center" vertical="center"/>
      <protection/>
    </xf>
    <xf numFmtId="3" fontId="46" fillId="0" borderId="9" xfId="30" applyNumberFormat="1" applyFont="1" applyFill="1" applyBorder="1" applyAlignment="1">
      <alignment/>
      <protection/>
    </xf>
    <xf numFmtId="3" fontId="8" fillId="0" borderId="10" xfId="30" applyNumberFormat="1" applyBorder="1" applyAlignment="1">
      <alignment/>
      <protection/>
    </xf>
    <xf numFmtId="3" fontId="8" fillId="0" borderId="11" xfId="30" applyNumberFormat="1" applyBorder="1" applyAlignment="1">
      <alignment/>
      <protection/>
    </xf>
    <xf numFmtId="3" fontId="8" fillId="0" borderId="19" xfId="30" applyNumberFormat="1" applyBorder="1" applyAlignment="1">
      <alignment/>
      <protection/>
    </xf>
    <xf numFmtId="3" fontId="8" fillId="0" borderId="20" xfId="30" applyNumberFormat="1" applyBorder="1" applyAlignment="1">
      <alignment/>
      <protection/>
    </xf>
    <xf numFmtId="3" fontId="8" fillId="0" borderId="21" xfId="30" applyNumberFormat="1" applyBorder="1" applyAlignment="1">
      <alignment/>
      <protection/>
    </xf>
    <xf numFmtId="3" fontId="46" fillId="3" borderId="42" xfId="30" applyNumberFormat="1" applyFont="1" applyFill="1" applyBorder="1" applyAlignment="1">
      <alignment/>
      <protection/>
    </xf>
    <xf numFmtId="3" fontId="46" fillId="3" borderId="30" xfId="30" applyNumberFormat="1" applyFont="1" applyFill="1" applyBorder="1" applyAlignment="1">
      <alignment/>
      <protection/>
    </xf>
    <xf numFmtId="0" fontId="46" fillId="0" borderId="30" xfId="30" applyFont="1" applyFill="1" applyBorder="1" applyAlignment="1">
      <alignment/>
      <protection/>
    </xf>
    <xf numFmtId="0" fontId="8" fillId="0" borderId="31" xfId="30" applyBorder="1" applyAlignment="1">
      <alignment/>
      <protection/>
    </xf>
    <xf numFmtId="0" fontId="8" fillId="0" borderId="32" xfId="30" applyBorder="1" applyAlignment="1">
      <alignment/>
      <protection/>
    </xf>
    <xf numFmtId="0" fontId="26" fillId="2" borderId="55" xfId="31" applyFont="1" applyFill="1" applyBorder="1" applyAlignment="1">
      <alignment horizontal="center"/>
      <protection/>
    </xf>
    <xf numFmtId="3" fontId="8" fillId="2" borderId="24" xfId="31" applyNumberFormat="1" applyFill="1" applyBorder="1" applyAlignment="1">
      <alignment horizontal="right" vertical="center"/>
      <protection/>
    </xf>
    <xf numFmtId="3" fontId="8" fillId="0" borderId="25" xfId="31" applyNumberFormat="1" applyBorder="1" applyAlignment="1">
      <alignment horizontal="right" vertical="center"/>
      <protection/>
    </xf>
    <xf numFmtId="3" fontId="8" fillId="0" borderId="26" xfId="31" applyNumberFormat="1" applyBorder="1" applyAlignment="1">
      <alignment horizontal="right" vertical="center"/>
      <protection/>
    </xf>
    <xf numFmtId="3" fontId="8" fillId="3" borderId="24" xfId="31" applyNumberFormat="1" applyFill="1" applyBorder="1" applyAlignment="1">
      <alignment horizontal="right" vertical="center"/>
      <protection/>
    </xf>
    <xf numFmtId="3" fontId="8" fillId="4" borderId="24" xfId="32" applyNumberFormat="1" applyFont="1" applyFill="1" applyBorder="1" applyAlignment="1">
      <alignment horizontal="right" vertical="center"/>
      <protection/>
    </xf>
    <xf numFmtId="3" fontId="8" fillId="0" borderId="25" xfId="32" applyNumberFormat="1" applyBorder="1" applyAlignment="1">
      <alignment horizontal="right" vertical="center"/>
      <protection/>
    </xf>
    <xf numFmtId="3" fontId="8" fillId="0" borderId="26" xfId="32" applyNumberFormat="1" applyBorder="1" applyAlignment="1">
      <alignment horizontal="right" vertical="center"/>
      <protection/>
    </xf>
    <xf numFmtId="3" fontId="8" fillId="4" borderId="24" xfId="32" applyNumberFormat="1" applyFont="1" applyFill="1" applyBorder="1" applyAlignment="1">
      <alignment horizontal="center" vertical="center"/>
      <protection/>
    </xf>
    <xf numFmtId="3" fontId="8" fillId="0" borderId="25" xfId="32" applyNumberFormat="1" applyBorder="1" applyAlignment="1">
      <alignment horizontal="center" vertical="center"/>
      <protection/>
    </xf>
    <xf numFmtId="3" fontId="8" fillId="0" borderId="26" xfId="32" applyNumberFormat="1" applyBorder="1" applyAlignment="1">
      <alignment horizontal="center" vertical="center"/>
      <protection/>
    </xf>
    <xf numFmtId="3" fontId="8" fillId="0" borderId="24" xfId="32" applyNumberFormat="1" applyFont="1" applyBorder="1" applyAlignment="1">
      <alignment vertical="center"/>
      <protection/>
    </xf>
    <xf numFmtId="3" fontId="8" fillId="0" borderId="25" xfId="32" applyNumberFormat="1" applyBorder="1" applyAlignment="1">
      <alignment vertical="center"/>
      <protection/>
    </xf>
    <xf numFmtId="3" fontId="8" fillId="0" borderId="26" xfId="32" applyNumberFormat="1" applyBorder="1" applyAlignment="1">
      <alignment vertical="center"/>
      <protection/>
    </xf>
    <xf numFmtId="1" fontId="8" fillId="3" borderId="24" xfId="32" applyNumberFormat="1" applyFont="1" applyFill="1" applyBorder="1" applyAlignment="1">
      <alignment horizontal="right"/>
      <protection/>
    </xf>
    <xf numFmtId="1" fontId="8" fillId="0" borderId="25" xfId="32" applyNumberFormat="1" applyBorder="1" applyAlignment="1">
      <alignment horizontal="right"/>
      <protection/>
    </xf>
    <xf numFmtId="1" fontId="8" fillId="0" borderId="26" xfId="32" applyNumberFormat="1" applyBorder="1" applyAlignment="1">
      <alignment horizontal="right"/>
      <protection/>
    </xf>
    <xf numFmtId="3" fontId="8" fillId="0" borderId="24" xfId="32" applyNumberFormat="1" applyFont="1" applyBorder="1" applyAlignment="1">
      <alignment horizontal="center" vertical="center"/>
      <protection/>
    </xf>
    <xf numFmtId="3" fontId="8" fillId="3" borderId="24" xfId="32" applyNumberFormat="1" applyFont="1" applyFill="1" applyBorder="1" applyAlignment="1">
      <alignment vertical="center"/>
      <protection/>
    </xf>
    <xf numFmtId="3" fontId="8" fillId="0" borderId="41" xfId="32" applyNumberFormat="1" applyBorder="1" applyAlignment="1">
      <alignment vertical="center"/>
      <protection/>
    </xf>
    <xf numFmtId="3" fontId="8" fillId="0" borderId="30" xfId="32" applyNumberFormat="1" applyFont="1" applyBorder="1" applyAlignment="1">
      <alignment vertical="center"/>
      <protection/>
    </xf>
    <xf numFmtId="3" fontId="8" fillId="0" borderId="31" xfId="32" applyNumberFormat="1" applyBorder="1" applyAlignment="1">
      <alignment vertical="center"/>
      <protection/>
    </xf>
    <xf numFmtId="3" fontId="8" fillId="0" borderId="32" xfId="32" applyNumberFormat="1" applyBorder="1" applyAlignment="1">
      <alignment vertical="center"/>
      <protection/>
    </xf>
    <xf numFmtId="3" fontId="8" fillId="3" borderId="39" xfId="32" applyNumberFormat="1" applyFont="1" applyFill="1" applyBorder="1" applyAlignment="1">
      <alignment vertical="center"/>
      <protection/>
    </xf>
    <xf numFmtId="3" fontId="8" fillId="0" borderId="38" xfId="32" applyNumberFormat="1" applyBorder="1" applyAlignment="1">
      <alignment vertical="center"/>
      <protection/>
    </xf>
    <xf numFmtId="3" fontId="8" fillId="0" borderId="14" xfId="32" applyNumberFormat="1" applyBorder="1" applyAlignment="1">
      <alignment vertical="center"/>
      <protection/>
    </xf>
    <xf numFmtId="3" fontId="8" fillId="3" borderId="24" xfId="32" applyNumberFormat="1" applyFont="1" applyFill="1" applyBorder="1" applyAlignment="1">
      <alignment horizontal="right" vertical="center"/>
      <protection/>
    </xf>
    <xf numFmtId="3" fontId="8" fillId="0" borderId="24" xfId="32" applyNumberFormat="1" applyFont="1" applyBorder="1" applyAlignment="1">
      <alignment horizontal="right" vertical="center"/>
      <protection/>
    </xf>
    <xf numFmtId="0" fontId="8" fillId="0" borderId="37" xfId="32" applyFont="1" applyBorder="1" applyAlignment="1">
      <alignment vertical="center" wrapText="1"/>
      <protection/>
    </xf>
    <xf numFmtId="0" fontId="8" fillId="0" borderId="25" xfId="32" applyFont="1" applyBorder="1" applyAlignment="1">
      <alignment vertical="center" wrapText="1"/>
      <protection/>
    </xf>
    <xf numFmtId="0" fontId="8" fillId="0" borderId="26" xfId="32" applyFont="1" applyBorder="1" applyAlignment="1">
      <alignment vertical="center" wrapText="1"/>
      <protection/>
    </xf>
    <xf numFmtId="0" fontId="8" fillId="0" borderId="24" xfId="32" applyFont="1" applyBorder="1" applyAlignment="1" quotePrefix="1">
      <alignment horizontal="center"/>
      <protection/>
    </xf>
    <xf numFmtId="0" fontId="8" fillId="0" borderId="26" xfId="32" applyFont="1" applyBorder="1" applyAlignment="1">
      <alignment horizontal="center"/>
      <protection/>
    </xf>
    <xf numFmtId="0" fontId="8" fillId="0" borderId="30" xfId="32" applyFont="1" applyBorder="1" applyAlignment="1" quotePrefix="1">
      <alignment horizontal="center"/>
      <protection/>
    </xf>
    <xf numFmtId="0" fontId="8" fillId="0" borderId="32" xfId="32" applyFont="1" applyBorder="1" applyAlignment="1">
      <alignment horizontal="center"/>
      <protection/>
    </xf>
    <xf numFmtId="184" fontId="8" fillId="0" borderId="25" xfId="32" applyNumberFormat="1" applyFont="1" applyBorder="1" applyAlignment="1">
      <alignment horizontal="justify" vertical="center" wrapText="1"/>
      <protection/>
    </xf>
    <xf numFmtId="0" fontId="8" fillId="0" borderId="25" xfId="32" applyFont="1" applyBorder="1" applyAlignment="1">
      <alignment horizontal="justify" vertical="center" wrapText="1"/>
      <protection/>
    </xf>
    <xf numFmtId="0" fontId="8" fillId="0" borderId="26" xfId="32" applyFont="1" applyBorder="1" applyAlignment="1">
      <alignment horizontal="justify" vertical="center" wrapText="1"/>
      <protection/>
    </xf>
    <xf numFmtId="184" fontId="8" fillId="0" borderId="25" xfId="32" applyNumberFormat="1" applyFont="1" applyBorder="1" applyAlignment="1">
      <alignment horizontal="justify" vertical="center"/>
      <protection/>
    </xf>
    <xf numFmtId="0" fontId="8" fillId="0" borderId="25" xfId="32" applyFont="1" applyBorder="1" applyAlignment="1">
      <alignment horizontal="justify" vertical="center"/>
      <protection/>
    </xf>
    <xf numFmtId="0" fontId="8" fillId="0" borderId="26" xfId="32" applyFont="1" applyBorder="1" applyAlignment="1">
      <alignment horizontal="justify" vertical="center"/>
      <protection/>
    </xf>
    <xf numFmtId="184" fontId="8" fillId="0" borderId="31" xfId="32" applyNumberFormat="1" applyFont="1" applyBorder="1" applyAlignment="1">
      <alignment horizontal="justify" vertical="center"/>
      <protection/>
    </xf>
    <xf numFmtId="0" fontId="8" fillId="0" borderId="31" xfId="32" applyFont="1" applyBorder="1" applyAlignment="1">
      <alignment horizontal="justify" vertical="center"/>
      <protection/>
    </xf>
    <xf numFmtId="0" fontId="8" fillId="0" borderId="32" xfId="32" applyFont="1" applyBorder="1" applyAlignment="1">
      <alignment horizontal="justify" vertical="center"/>
      <protection/>
    </xf>
    <xf numFmtId="0" fontId="8" fillId="0" borderId="24" xfId="32" applyFont="1" applyBorder="1" applyAlignment="1">
      <alignment vertical="center" wrapText="1"/>
      <protection/>
    </xf>
    <xf numFmtId="0" fontId="41" fillId="0" borderId="24" xfId="32" applyFont="1" applyBorder="1" applyAlignment="1">
      <alignment vertical="center" wrapText="1"/>
      <protection/>
    </xf>
    <xf numFmtId="0" fontId="41" fillId="0" borderId="25" xfId="32" applyFont="1" applyBorder="1" applyAlignment="1">
      <alignment vertical="center" wrapText="1"/>
      <protection/>
    </xf>
    <xf numFmtId="0" fontId="41" fillId="0" borderId="26" xfId="32" applyFont="1" applyBorder="1" applyAlignment="1">
      <alignment vertical="center" wrapText="1"/>
      <protection/>
    </xf>
    <xf numFmtId="0" fontId="58" fillId="0" borderId="24" xfId="32" applyFont="1" applyBorder="1" applyAlignment="1">
      <alignment horizontal="left" vertical="center" wrapText="1"/>
      <protection/>
    </xf>
    <xf numFmtId="0" fontId="58" fillId="0" borderId="25" xfId="32" applyFont="1" applyBorder="1" applyAlignment="1">
      <alignment horizontal="left" vertical="center" wrapText="1"/>
      <protection/>
    </xf>
    <xf numFmtId="0" fontId="58" fillId="0" borderId="26" xfId="32" applyFont="1" applyBorder="1" applyAlignment="1">
      <alignment horizontal="left" vertical="center" wrapText="1"/>
      <protection/>
    </xf>
    <xf numFmtId="0" fontId="12" fillId="4" borderId="24" xfId="32" applyFont="1" applyFill="1" applyBorder="1" applyAlignment="1">
      <alignment horizontal="left" vertical="center" wrapText="1"/>
      <protection/>
    </xf>
    <xf numFmtId="0" fontId="12" fillId="4" borderId="25" xfId="32" applyFont="1" applyFill="1" applyBorder="1" applyAlignment="1">
      <alignment horizontal="left" vertical="center" wrapText="1"/>
      <protection/>
    </xf>
    <xf numFmtId="0" fontId="12" fillId="4" borderId="26" xfId="32" applyFont="1" applyFill="1" applyBorder="1" applyAlignment="1">
      <alignment horizontal="left" vertical="center" wrapText="1"/>
      <protection/>
    </xf>
    <xf numFmtId="0" fontId="58" fillId="0" borderId="24" xfId="32" applyFont="1" applyBorder="1" applyAlignment="1">
      <alignment vertical="center" wrapText="1"/>
      <protection/>
    </xf>
    <xf numFmtId="0" fontId="12" fillId="0" borderId="25" xfId="32" applyFont="1" applyBorder="1" applyAlignment="1">
      <alignment vertical="center" wrapText="1"/>
      <protection/>
    </xf>
    <xf numFmtId="0" fontId="12" fillId="0" borderId="26" xfId="32" applyFont="1" applyBorder="1" applyAlignment="1">
      <alignment vertical="center" wrapText="1"/>
      <protection/>
    </xf>
    <xf numFmtId="0" fontId="12" fillId="4" borderId="24" xfId="32" applyFont="1" applyFill="1" applyBorder="1" applyAlignment="1">
      <alignment vertical="center" wrapText="1"/>
      <protection/>
    </xf>
    <xf numFmtId="0" fontId="8" fillId="4" borderId="0" xfId="32" applyFont="1" applyFill="1" applyAlignment="1">
      <alignment horizontal="center" vertical="center"/>
      <protection/>
    </xf>
    <xf numFmtId="0" fontId="8" fillId="0" borderId="0" xfId="32" applyFont="1" applyAlignment="1">
      <alignment horizontal="center" vertical="center"/>
      <protection/>
    </xf>
    <xf numFmtId="3" fontId="8" fillId="4" borderId="25" xfId="32" applyNumberFormat="1" applyFont="1" applyFill="1" applyBorder="1" applyAlignment="1">
      <alignment horizontal="right" vertical="center"/>
      <protection/>
    </xf>
    <xf numFmtId="3" fontId="8" fillId="4" borderId="26" xfId="32" applyNumberFormat="1" applyFont="1" applyFill="1" applyBorder="1" applyAlignment="1">
      <alignment horizontal="right" vertical="center"/>
      <protection/>
    </xf>
    <xf numFmtId="3" fontId="8" fillId="3" borderId="38" xfId="32" applyNumberFormat="1" applyFont="1" applyFill="1" applyBorder="1" applyAlignment="1">
      <alignment vertical="center"/>
      <protection/>
    </xf>
    <xf numFmtId="3" fontId="8" fillId="3" borderId="14" xfId="32" applyNumberFormat="1" applyFont="1" applyFill="1" applyBorder="1" applyAlignment="1">
      <alignment vertical="center"/>
      <protection/>
    </xf>
    <xf numFmtId="3" fontId="8" fillId="0" borderId="25" xfId="32" applyNumberFormat="1" applyFont="1" applyBorder="1" applyAlignment="1">
      <alignment vertical="center"/>
      <protection/>
    </xf>
    <xf numFmtId="3" fontId="8" fillId="0" borderId="26" xfId="32" applyNumberFormat="1" applyFont="1" applyBorder="1" applyAlignment="1">
      <alignment vertical="center"/>
      <protection/>
    </xf>
    <xf numFmtId="3" fontId="8" fillId="2" borderId="39" xfId="32" applyNumberFormat="1" applyFont="1" applyFill="1" applyBorder="1" applyAlignment="1">
      <alignment vertical="center"/>
      <protection/>
    </xf>
    <xf numFmtId="3" fontId="8" fillId="2" borderId="38" xfId="32" applyNumberFormat="1" applyFont="1" applyFill="1" applyBorder="1" applyAlignment="1">
      <alignment vertical="center"/>
      <protection/>
    </xf>
    <xf numFmtId="3" fontId="8" fillId="2" borderId="14" xfId="32" applyNumberFormat="1" applyFont="1" applyFill="1" applyBorder="1" applyAlignment="1">
      <alignment vertical="center"/>
      <protection/>
    </xf>
    <xf numFmtId="3" fontId="8" fillId="0" borderId="24" xfId="33" applyNumberFormat="1" applyBorder="1" applyAlignment="1">
      <alignment/>
      <protection/>
    </xf>
    <xf numFmtId="3" fontId="8" fillId="0" borderId="25" xfId="33" applyNumberFormat="1" applyBorder="1" applyAlignment="1">
      <alignment/>
      <protection/>
    </xf>
    <xf numFmtId="3" fontId="8" fillId="0" borderId="26" xfId="33" applyNumberFormat="1" applyBorder="1" applyAlignment="1">
      <alignment/>
      <protection/>
    </xf>
    <xf numFmtId="3" fontId="8" fillId="3" borderId="24" xfId="33" applyNumberFormat="1" applyFont="1" applyFill="1" applyBorder="1" applyAlignment="1" quotePrefix="1">
      <alignment vertical="center"/>
      <protection/>
    </xf>
    <xf numFmtId="3" fontId="8" fillId="0" borderId="24" xfId="33" applyNumberFormat="1" applyFont="1" applyBorder="1" applyAlignment="1" quotePrefix="1">
      <alignment vertical="center"/>
      <protection/>
    </xf>
    <xf numFmtId="3" fontId="8" fillId="3" borderId="24" xfId="33" applyNumberFormat="1" applyFill="1" applyBorder="1" applyAlignment="1">
      <alignment/>
      <protection/>
    </xf>
    <xf numFmtId="3" fontId="21" fillId="0" borderId="24" xfId="33" applyNumberFormat="1" applyFont="1" applyBorder="1" applyAlignment="1">
      <alignment/>
      <protection/>
    </xf>
    <xf numFmtId="3" fontId="21" fillId="0" borderId="24" xfId="33" applyNumberFormat="1" applyFont="1" applyBorder="1" applyAlignment="1" quotePrefix="1">
      <alignment vertical="center"/>
      <protection/>
    </xf>
    <xf numFmtId="3" fontId="8" fillId="3" borderId="9" xfId="33" applyNumberFormat="1" applyFill="1" applyBorder="1" applyAlignment="1">
      <alignment/>
      <protection/>
    </xf>
    <xf numFmtId="3" fontId="8" fillId="0" borderId="10" xfId="33" applyNumberFormat="1" applyBorder="1" applyAlignment="1">
      <alignment/>
      <protection/>
    </xf>
    <xf numFmtId="3" fontId="8" fillId="0" borderId="11" xfId="33" applyNumberFormat="1" applyBorder="1" applyAlignment="1">
      <alignment/>
      <protection/>
    </xf>
    <xf numFmtId="3" fontId="8" fillId="0" borderId="19" xfId="33" applyNumberFormat="1" applyBorder="1" applyAlignment="1">
      <alignment/>
      <protection/>
    </xf>
    <xf numFmtId="3" fontId="8" fillId="0" borderId="20" xfId="33" applyNumberFormat="1" applyBorder="1" applyAlignment="1">
      <alignment/>
      <protection/>
    </xf>
    <xf numFmtId="3" fontId="8" fillId="0" borderId="21" xfId="33" applyNumberFormat="1" applyBorder="1" applyAlignment="1">
      <alignment/>
      <protection/>
    </xf>
    <xf numFmtId="3" fontId="8" fillId="3" borderId="25" xfId="33" applyNumberFormat="1" applyFont="1" applyFill="1" applyBorder="1" applyAlignment="1" quotePrefix="1">
      <alignment vertical="center"/>
      <protection/>
    </xf>
    <xf numFmtId="3" fontId="8" fillId="3" borderId="26" xfId="33" applyNumberFormat="1" applyFont="1" applyFill="1" applyBorder="1" applyAlignment="1" quotePrefix="1">
      <alignment vertical="center"/>
      <protection/>
    </xf>
    <xf numFmtId="3" fontId="8" fillId="3" borderId="9" xfId="33" applyNumberFormat="1" applyFont="1" applyFill="1" applyBorder="1" applyAlignment="1" quotePrefix="1">
      <alignment vertical="center"/>
      <protection/>
    </xf>
    <xf numFmtId="3" fontId="8" fillId="0" borderId="19" xfId="33" applyNumberFormat="1" applyFont="1" applyBorder="1" applyAlignment="1" quotePrefix="1">
      <alignment horizontal="center" vertical="center"/>
      <protection/>
    </xf>
    <xf numFmtId="3" fontId="8" fillId="3" borderId="25" xfId="33" applyNumberFormat="1" applyFill="1" applyBorder="1" applyAlignment="1">
      <alignment/>
      <protection/>
    </xf>
    <xf numFmtId="3" fontId="8" fillId="3" borderId="26" xfId="33" applyNumberFormat="1" applyFill="1" applyBorder="1" applyAlignment="1">
      <alignment/>
      <protection/>
    </xf>
    <xf numFmtId="0" fontId="8" fillId="0" borderId="2" xfId="33" applyBorder="1" applyAlignment="1">
      <alignment horizontal="center" vertical="top" wrapText="1"/>
      <protection/>
    </xf>
    <xf numFmtId="0" fontId="8" fillId="4" borderId="25" xfId="33" applyFont="1" applyFill="1" applyBorder="1" applyAlignment="1">
      <alignment vertical="center" wrapText="1"/>
      <protection/>
    </xf>
    <xf numFmtId="0" fontId="8" fillId="0" borderId="25" xfId="33" applyFont="1" applyBorder="1">
      <alignment/>
      <protection/>
    </xf>
    <xf numFmtId="0" fontId="8" fillId="0" borderId="26" xfId="33" applyFont="1" applyBorder="1">
      <alignment/>
      <protection/>
    </xf>
    <xf numFmtId="0" fontId="8" fillId="0" borderId="19" xfId="33" applyBorder="1" applyAlignment="1" quotePrefix="1">
      <alignment horizontal="center" vertical="center"/>
      <protection/>
    </xf>
    <xf numFmtId="0" fontId="8" fillId="0" borderId="21" xfId="33" applyBorder="1" applyAlignment="1" quotePrefix="1">
      <alignment horizontal="center" vertical="center"/>
      <protection/>
    </xf>
    <xf numFmtId="0" fontId="8" fillId="0" borderId="9" xfId="33" applyBorder="1" applyAlignment="1" quotePrefix="1">
      <alignment horizontal="center" vertical="center"/>
      <protection/>
    </xf>
    <xf numFmtId="0" fontId="8" fillId="0" borderId="11" xfId="33" applyBorder="1" applyAlignment="1" quotePrefix="1">
      <alignment horizontal="center" vertical="center"/>
      <protection/>
    </xf>
    <xf numFmtId="0" fontId="26" fillId="0" borderId="55" xfId="33" applyFont="1" applyBorder="1" applyAlignment="1">
      <alignment/>
      <protection/>
    </xf>
    <xf numFmtId="3" fontId="8" fillId="0" borderId="12" xfId="33" applyNumberFormat="1" applyBorder="1" applyAlignment="1">
      <alignment/>
      <protection/>
    </xf>
    <xf numFmtId="0" fontId="8" fillId="0" borderId="55" xfId="34" applyBorder="1" applyAlignment="1">
      <alignment horizontal="center"/>
      <protection/>
    </xf>
    <xf numFmtId="0" fontId="33" fillId="0" borderId="0" xfId="34" applyFont="1" applyBorder="1" applyAlignment="1">
      <alignment horizontal="center"/>
      <protection/>
    </xf>
    <xf numFmtId="3" fontId="43" fillId="8" borderId="10" xfId="34" applyNumberFormat="1" applyFont="1" applyFill="1" applyBorder="1" applyAlignment="1">
      <alignment horizontal="right"/>
      <protection/>
    </xf>
    <xf numFmtId="3" fontId="43" fillId="8" borderId="61" xfId="34" applyNumberFormat="1" applyFont="1" applyFill="1" applyBorder="1" applyAlignment="1">
      <alignment horizontal="right"/>
      <protection/>
    </xf>
    <xf numFmtId="0" fontId="61" fillId="0" borderId="4" xfId="34" applyFont="1" applyBorder="1" applyAlignment="1">
      <alignment vertical="center" wrapText="1"/>
      <protection/>
    </xf>
    <xf numFmtId="0" fontId="61" fillId="0" borderId="0" xfId="34" applyFont="1" applyBorder="1" applyAlignment="1">
      <alignment vertical="center" wrapText="1"/>
      <protection/>
    </xf>
    <xf numFmtId="0" fontId="61" fillId="0" borderId="37" xfId="34" applyFont="1" applyBorder="1" applyAlignment="1">
      <alignment horizontal="left" vertical="center"/>
      <protection/>
    </xf>
    <xf numFmtId="0" fontId="61" fillId="0" borderId="25" xfId="34" applyFont="1" applyBorder="1" applyAlignment="1">
      <alignment horizontal="left" vertical="center"/>
      <protection/>
    </xf>
    <xf numFmtId="0" fontId="61" fillId="0" borderId="26" xfId="34" applyFont="1" applyBorder="1" applyAlignment="1">
      <alignment horizontal="left" vertical="center"/>
      <protection/>
    </xf>
    <xf numFmtId="0" fontId="61" fillId="0" borderId="24" xfId="34" applyFont="1" applyBorder="1" applyAlignment="1" quotePrefix="1">
      <alignment horizontal="center" vertical="center"/>
      <protection/>
    </xf>
    <xf numFmtId="0" fontId="61" fillId="0" borderId="25" xfId="34" applyFont="1" applyBorder="1" applyAlignment="1">
      <alignment horizontal="center" vertical="center"/>
      <protection/>
    </xf>
    <xf numFmtId="0" fontId="61" fillId="0" borderId="26" xfId="34" applyFont="1" applyBorder="1" applyAlignment="1">
      <alignment horizontal="center" vertical="center"/>
      <protection/>
    </xf>
    <xf numFmtId="3" fontId="43" fillId="0" borderId="24" xfId="34" applyNumberFormat="1" applyFont="1" applyBorder="1" applyAlignment="1">
      <alignment horizontal="right"/>
      <protection/>
    </xf>
    <xf numFmtId="3" fontId="43" fillId="0" borderId="25" xfId="34" applyNumberFormat="1" applyFont="1" applyBorder="1" applyAlignment="1">
      <alignment horizontal="right"/>
      <protection/>
    </xf>
    <xf numFmtId="3" fontId="43" fillId="0" borderId="41" xfId="34" applyNumberFormat="1" applyFont="1" applyBorder="1" applyAlignment="1">
      <alignment horizontal="right"/>
      <protection/>
    </xf>
    <xf numFmtId="3" fontId="43" fillId="0" borderId="10" xfId="34" applyNumberFormat="1" applyFont="1" applyBorder="1" applyAlignment="1">
      <alignment horizontal="right"/>
      <protection/>
    </xf>
    <xf numFmtId="3" fontId="43" fillId="0" borderId="61" xfId="34" applyNumberFormat="1" applyFont="1" applyBorder="1" applyAlignment="1">
      <alignment horizontal="right"/>
      <protection/>
    </xf>
    <xf numFmtId="0" fontId="61" fillId="0" borderId="9" xfId="34" applyFont="1" applyBorder="1" applyAlignment="1">
      <alignment horizontal="center" vertical="center"/>
      <protection/>
    </xf>
    <xf numFmtId="0" fontId="61" fillId="0" borderId="10" xfId="34" applyFont="1" applyBorder="1" applyAlignment="1">
      <alignment horizontal="center" vertical="center"/>
      <protection/>
    </xf>
    <xf numFmtId="0" fontId="61" fillId="0" borderId="11" xfId="34" applyFont="1" applyBorder="1" applyAlignment="1">
      <alignment horizontal="center" vertical="center"/>
      <protection/>
    </xf>
    <xf numFmtId="3" fontId="43" fillId="0" borderId="12" xfId="34" applyNumberFormat="1" applyFont="1" applyBorder="1" applyAlignment="1">
      <alignment horizontal="right"/>
      <protection/>
    </xf>
    <xf numFmtId="3" fontId="43" fillId="0" borderId="0" xfId="34" applyNumberFormat="1" applyFont="1" applyBorder="1" applyAlignment="1">
      <alignment horizontal="right"/>
      <protection/>
    </xf>
    <xf numFmtId="3" fontId="43" fillId="0" borderId="5" xfId="34" applyNumberFormat="1" applyFont="1" applyBorder="1" applyAlignment="1">
      <alignment horizontal="right"/>
      <protection/>
    </xf>
    <xf numFmtId="3" fontId="43" fillId="0" borderId="20" xfId="34" applyNumberFormat="1" applyFont="1" applyBorder="1" applyAlignment="1">
      <alignment horizontal="right"/>
      <protection/>
    </xf>
    <xf numFmtId="3" fontId="43" fillId="0" borderId="52" xfId="34" applyNumberFormat="1" applyFont="1" applyBorder="1" applyAlignment="1">
      <alignment horizontal="right"/>
      <protection/>
    </xf>
    <xf numFmtId="0" fontId="43" fillId="0" borderId="53" xfId="34" applyFont="1" applyBorder="1" applyAlignment="1">
      <alignment horizontal="center" vertical="center"/>
      <protection/>
    </xf>
    <xf numFmtId="0" fontId="43" fillId="0" borderId="40" xfId="34" applyFont="1" applyBorder="1" applyAlignment="1">
      <alignment horizontal="center" vertical="center"/>
      <protection/>
    </xf>
    <xf numFmtId="0" fontId="43" fillId="0" borderId="62" xfId="34" applyFont="1" applyBorder="1" applyAlignment="1">
      <alignment horizontal="center" vertical="center"/>
      <protection/>
    </xf>
    <xf numFmtId="0" fontId="43" fillId="0" borderId="33" xfId="34" applyFont="1" applyBorder="1" applyAlignment="1">
      <alignment horizontal="center"/>
      <protection/>
    </xf>
    <xf numFmtId="0" fontId="43" fillId="0" borderId="45" xfId="34" applyFont="1" applyBorder="1" applyAlignment="1">
      <alignment horizontal="center"/>
      <protection/>
    </xf>
    <xf numFmtId="0" fontId="43" fillId="0" borderId="53" xfId="34" applyFont="1" applyBorder="1" applyAlignment="1">
      <alignment horizontal="center" wrapText="1"/>
      <protection/>
    </xf>
    <xf numFmtId="0" fontId="43" fillId="0" borderId="40" xfId="34" applyFont="1" applyBorder="1" applyAlignment="1">
      <alignment horizontal="center" wrapText="1"/>
      <protection/>
    </xf>
    <xf numFmtId="0" fontId="43" fillId="0" borderId="54" xfId="34" applyFont="1" applyBorder="1" applyAlignment="1">
      <alignment horizontal="center" wrapText="1"/>
      <protection/>
    </xf>
    <xf numFmtId="0" fontId="61" fillId="0" borderId="19" xfId="34" applyFont="1" applyBorder="1" applyAlignment="1" quotePrefix="1">
      <alignment horizontal="center" vertical="center"/>
      <protection/>
    </xf>
    <xf numFmtId="0" fontId="61" fillId="0" borderId="20" xfId="34" applyFont="1" applyBorder="1" applyAlignment="1">
      <alignment horizontal="center" vertical="center"/>
      <protection/>
    </xf>
    <xf numFmtId="0" fontId="61" fillId="0" borderId="21" xfId="34" applyFont="1" applyBorder="1" applyAlignment="1">
      <alignment horizontal="center" vertical="center"/>
      <protection/>
    </xf>
    <xf numFmtId="0" fontId="61" fillId="0" borderId="6" xfId="34" applyFont="1" applyBorder="1" applyAlignment="1">
      <alignment vertical="center"/>
      <protection/>
    </xf>
    <xf numFmtId="0" fontId="61" fillId="0" borderId="7" xfId="34" applyFont="1" applyBorder="1" applyAlignment="1">
      <alignment vertical="center"/>
      <protection/>
    </xf>
    <xf numFmtId="0" fontId="61" fillId="0" borderId="28" xfId="34" applyFont="1" applyBorder="1" applyAlignment="1">
      <alignment vertical="center"/>
      <protection/>
    </xf>
    <xf numFmtId="3" fontId="43" fillId="8" borderId="27" xfId="34" applyNumberFormat="1" applyFont="1" applyFill="1" applyBorder="1" applyAlignment="1">
      <alignment horizontal="right"/>
      <protection/>
    </xf>
    <xf numFmtId="3" fontId="43" fillId="8" borderId="7" xfId="34" applyNumberFormat="1" applyFont="1" applyFill="1" applyBorder="1" applyAlignment="1">
      <alignment horizontal="right"/>
      <protection/>
    </xf>
    <xf numFmtId="3" fontId="43" fillId="8" borderId="8" xfId="34" applyNumberFormat="1" applyFont="1" applyFill="1" applyBorder="1" applyAlignment="1">
      <alignment horizontal="right"/>
      <protection/>
    </xf>
    <xf numFmtId="0" fontId="61" fillId="0" borderId="9" xfId="34" applyFont="1" applyBorder="1" applyAlignment="1" quotePrefix="1">
      <alignment horizontal="center" vertical="center"/>
      <protection/>
    </xf>
    <xf numFmtId="0" fontId="61" fillId="0" borderId="10" xfId="34" applyFont="1" applyBorder="1" applyAlignment="1" quotePrefix="1">
      <alignment horizontal="center" vertical="center"/>
      <protection/>
    </xf>
    <xf numFmtId="0" fontId="61" fillId="0" borderId="11" xfId="34" applyFont="1" applyBorder="1" applyAlignment="1" quotePrefix="1">
      <alignment horizontal="center" vertical="center"/>
      <protection/>
    </xf>
    <xf numFmtId="0" fontId="61" fillId="0" borderId="27" xfId="34" applyFont="1" applyBorder="1" applyAlignment="1" quotePrefix="1">
      <alignment horizontal="center" vertical="center"/>
      <protection/>
    </xf>
    <xf numFmtId="0" fontId="61" fillId="0" borderId="7" xfId="34" applyFont="1" applyBorder="1" applyAlignment="1" quotePrefix="1">
      <alignment horizontal="center" vertical="center"/>
      <protection/>
    </xf>
    <xf numFmtId="0" fontId="61" fillId="0" borderId="36" xfId="34" applyFont="1" applyBorder="1" applyAlignment="1">
      <alignment horizontal="left" vertical="center"/>
      <protection/>
    </xf>
    <xf numFmtId="0" fontId="61" fillId="0" borderId="20" xfId="34" applyFont="1" applyBorder="1" applyAlignment="1">
      <alignment horizontal="left" vertical="center"/>
      <protection/>
    </xf>
    <xf numFmtId="0" fontId="61" fillId="0" borderId="21" xfId="34" applyFont="1" applyBorder="1" applyAlignment="1">
      <alignment horizontal="left" vertical="center"/>
      <protection/>
    </xf>
    <xf numFmtId="0" fontId="61" fillId="0" borderId="35" xfId="34" applyFont="1" applyBorder="1" applyAlignment="1">
      <alignment horizontal="left" vertical="center"/>
      <protection/>
    </xf>
    <xf numFmtId="0" fontId="61" fillId="0" borderId="10" xfId="34" applyFont="1" applyBorder="1" applyAlignment="1">
      <alignment horizontal="left" vertical="center"/>
      <protection/>
    </xf>
    <xf numFmtId="0" fontId="61" fillId="0" borderId="11" xfId="34" applyFont="1" applyBorder="1" applyAlignment="1">
      <alignment horizontal="left" vertical="center"/>
      <protection/>
    </xf>
    <xf numFmtId="3" fontId="43" fillId="8" borderId="25" xfId="34" applyNumberFormat="1" applyFont="1" applyFill="1" applyBorder="1" applyAlignment="1">
      <alignment horizontal="right"/>
      <protection/>
    </xf>
    <xf numFmtId="3" fontId="43" fillId="8" borderId="41" xfId="34" applyNumberFormat="1" applyFont="1" applyFill="1" applyBorder="1" applyAlignment="1">
      <alignment horizontal="right"/>
      <protection/>
    </xf>
    <xf numFmtId="0" fontId="60" fillId="0" borderId="63" xfId="34" applyFont="1" applyBorder="1" applyAlignment="1">
      <alignment horizontal="center" vertical="center" wrapText="1"/>
      <protection/>
    </xf>
    <xf numFmtId="0" fontId="60" fillId="0" borderId="40" xfId="34" applyFont="1" applyBorder="1" applyAlignment="1">
      <alignment horizontal="center" vertical="center" wrapText="1"/>
      <protection/>
    </xf>
    <xf numFmtId="0" fontId="60" fillId="0" borderId="54" xfId="34" applyFont="1" applyBorder="1" applyAlignment="1">
      <alignment horizontal="center" vertical="center" wrapText="1"/>
      <protection/>
    </xf>
    <xf numFmtId="0" fontId="61" fillId="0" borderId="35" xfId="34" applyFont="1" applyBorder="1" applyAlignment="1">
      <alignment horizontal="left"/>
      <protection/>
    </xf>
    <xf numFmtId="0" fontId="61" fillId="0" borderId="10" xfId="34" applyFont="1" applyBorder="1" applyAlignment="1">
      <alignment horizontal="left"/>
      <protection/>
    </xf>
    <xf numFmtId="0" fontId="61" fillId="0" borderId="11" xfId="34" applyFont="1" applyBorder="1" applyAlignment="1">
      <alignment horizontal="left"/>
      <protection/>
    </xf>
    <xf numFmtId="0" fontId="61" fillId="0" borderId="4" xfId="34" applyFont="1" applyBorder="1" applyAlignment="1">
      <alignment horizontal="left"/>
      <protection/>
    </xf>
    <xf numFmtId="0" fontId="61" fillId="0" borderId="0" xfId="34" applyFont="1" applyBorder="1" applyAlignment="1">
      <alignment horizontal="left"/>
      <protection/>
    </xf>
    <xf numFmtId="0" fontId="61" fillId="0" borderId="18" xfId="34" applyFont="1" applyBorder="1" applyAlignment="1">
      <alignment horizontal="left"/>
      <protection/>
    </xf>
    <xf numFmtId="0" fontId="60" fillId="0" borderId="64" xfId="34" applyFont="1" applyBorder="1" applyAlignment="1">
      <alignment horizontal="center" vertical="top" wrapText="1"/>
      <protection/>
    </xf>
    <xf numFmtId="0" fontId="60" fillId="0" borderId="33" xfId="34" applyFont="1" applyBorder="1" applyAlignment="1">
      <alignment horizontal="center" vertical="top" wrapText="1"/>
      <protection/>
    </xf>
    <xf numFmtId="0" fontId="61" fillId="0" borderId="12" xfId="34" applyFont="1" applyBorder="1" applyAlignment="1" quotePrefix="1">
      <alignment horizontal="center" vertical="center"/>
      <protection/>
    </xf>
    <xf numFmtId="0" fontId="61" fillId="0" borderId="0" xfId="34" applyFont="1" applyBorder="1" applyAlignment="1">
      <alignment horizontal="center" vertical="center"/>
      <protection/>
    </xf>
    <xf numFmtId="0" fontId="61" fillId="0" borderId="18" xfId="34" applyFont="1" applyBorder="1" applyAlignment="1">
      <alignment horizontal="center" vertical="center"/>
      <protection/>
    </xf>
    <xf numFmtId="0" fontId="61" fillId="0" borderId="4" xfId="34" applyFont="1" applyBorder="1" applyAlignment="1">
      <alignment horizontal="left" vertical="center"/>
      <protection/>
    </xf>
    <xf numFmtId="0" fontId="61" fillId="0" borderId="0" xfId="34" applyFont="1" applyBorder="1" applyAlignment="1">
      <alignment horizontal="left" vertical="center"/>
      <protection/>
    </xf>
    <xf numFmtId="0" fontId="61" fillId="0" borderId="18" xfId="34" applyFont="1" applyBorder="1" applyAlignment="1">
      <alignment horizontal="left" vertical="center"/>
      <protection/>
    </xf>
    <xf numFmtId="0" fontId="61" fillId="0" borderId="12" xfId="34" applyFont="1" applyBorder="1" applyAlignment="1">
      <alignment horizontal="center" vertical="center"/>
      <protection/>
    </xf>
    <xf numFmtId="3" fontId="43" fillId="0" borderId="19" xfId="34" applyNumberFormat="1" applyFont="1" applyBorder="1" applyAlignment="1">
      <alignment horizontal="right"/>
      <protection/>
    </xf>
    <xf numFmtId="3" fontId="8" fillId="0" borderId="39" xfId="35" applyNumberFormat="1" applyBorder="1" applyAlignment="1">
      <alignment horizontal="right" vertical="center"/>
      <protection/>
    </xf>
    <xf numFmtId="3" fontId="8" fillId="0" borderId="38" xfId="35" applyNumberFormat="1" applyBorder="1" applyAlignment="1">
      <alignment horizontal="right" vertical="center"/>
      <protection/>
    </xf>
    <xf numFmtId="3" fontId="8" fillId="0" borderId="15" xfId="35" applyNumberFormat="1" applyBorder="1" applyAlignment="1">
      <alignment horizontal="right" vertical="center"/>
      <protection/>
    </xf>
    <xf numFmtId="3" fontId="8" fillId="3" borderId="39" xfId="35" applyNumberFormat="1" applyFill="1" applyBorder="1" applyAlignment="1">
      <alignment horizontal="right" vertical="center"/>
      <protection/>
    </xf>
    <xf numFmtId="3" fontId="8" fillId="0" borderId="53" xfId="35" applyNumberFormat="1" applyBorder="1" applyAlignment="1">
      <alignment horizontal="right" vertical="center"/>
      <protection/>
    </xf>
    <xf numFmtId="3" fontId="8" fillId="0" borderId="40" xfId="35" applyNumberFormat="1" applyBorder="1" applyAlignment="1">
      <alignment horizontal="right" vertical="center"/>
      <protection/>
    </xf>
    <xf numFmtId="3" fontId="8" fillId="0" borderId="62" xfId="35" applyNumberFormat="1" applyBorder="1" applyAlignment="1">
      <alignment horizontal="right" vertical="center"/>
      <protection/>
    </xf>
    <xf numFmtId="3" fontId="8" fillId="0" borderId="24" xfId="35" applyNumberFormat="1" applyBorder="1" applyAlignment="1">
      <alignment horizontal="right" vertical="center"/>
      <protection/>
    </xf>
    <xf numFmtId="3" fontId="8" fillId="0" borderId="25" xfId="35" applyNumberFormat="1" applyBorder="1" applyAlignment="1">
      <alignment horizontal="right" vertical="center"/>
      <protection/>
    </xf>
    <xf numFmtId="3" fontId="8" fillId="0" borderId="41" xfId="35" applyNumberFormat="1" applyBorder="1" applyAlignment="1">
      <alignment horizontal="right" vertical="center"/>
      <protection/>
    </xf>
    <xf numFmtId="3" fontId="8" fillId="0" borderId="30" xfId="35" applyNumberFormat="1" applyBorder="1" applyAlignment="1">
      <alignment horizontal="right" vertical="center"/>
      <protection/>
    </xf>
    <xf numFmtId="3" fontId="8" fillId="0" borderId="31" xfId="35" applyNumberFormat="1" applyBorder="1" applyAlignment="1">
      <alignment horizontal="right" vertical="center"/>
      <protection/>
    </xf>
    <xf numFmtId="3" fontId="8" fillId="0" borderId="65" xfId="35" applyNumberFormat="1" applyBorder="1" applyAlignment="1">
      <alignment horizontal="right" vertical="center"/>
      <protection/>
    </xf>
    <xf numFmtId="3" fontId="8" fillId="0" borderId="9" xfId="35" applyNumberFormat="1" applyBorder="1" applyAlignment="1">
      <alignment horizontal="right" vertical="center"/>
      <protection/>
    </xf>
    <xf numFmtId="3" fontId="8" fillId="0" borderId="10" xfId="35" applyNumberFormat="1" applyBorder="1" applyAlignment="1">
      <alignment horizontal="right" vertical="center"/>
      <protection/>
    </xf>
    <xf numFmtId="3" fontId="8" fillId="0" borderId="61" xfId="35" applyNumberFormat="1" applyBorder="1" applyAlignment="1">
      <alignment horizontal="right" vertical="center"/>
      <protection/>
    </xf>
    <xf numFmtId="3" fontId="8" fillId="0" borderId="19" xfId="35" applyNumberFormat="1" applyBorder="1" applyAlignment="1">
      <alignment horizontal="right" vertical="center"/>
      <protection/>
    </xf>
    <xf numFmtId="3" fontId="8" fillId="0" borderId="20" xfId="35" applyNumberFormat="1" applyBorder="1" applyAlignment="1">
      <alignment horizontal="right" vertical="center"/>
      <protection/>
    </xf>
    <xf numFmtId="3" fontId="8" fillId="0" borderId="52" xfId="35" applyNumberFormat="1" applyBorder="1" applyAlignment="1">
      <alignment horizontal="right" vertical="center"/>
      <protection/>
    </xf>
    <xf numFmtId="3" fontId="8" fillId="0" borderId="14" xfId="35" applyNumberFormat="1" applyBorder="1" applyAlignment="1">
      <alignment horizontal="right" vertical="center"/>
      <protection/>
    </xf>
    <xf numFmtId="3" fontId="8" fillId="0" borderId="26" xfId="35" applyNumberFormat="1" applyBorder="1" applyAlignment="1">
      <alignment horizontal="right" vertical="center"/>
      <protection/>
    </xf>
    <xf numFmtId="3" fontId="8" fillId="0" borderId="32" xfId="35" applyNumberFormat="1" applyBorder="1" applyAlignment="1">
      <alignment horizontal="right" vertical="center"/>
      <protection/>
    </xf>
    <xf numFmtId="3" fontId="8" fillId="0" borderId="54" xfId="35" applyNumberFormat="1" applyBorder="1" applyAlignment="1">
      <alignment horizontal="right" vertical="center"/>
      <protection/>
    </xf>
    <xf numFmtId="0" fontId="8" fillId="0" borderId="38" xfId="35" applyBorder="1" applyAlignment="1">
      <alignment horizontal="right" vertical="center"/>
      <protection/>
    </xf>
    <xf numFmtId="0" fontId="8" fillId="0" borderId="14" xfId="35" applyBorder="1" applyAlignment="1">
      <alignment horizontal="right" vertical="center"/>
      <protection/>
    </xf>
    <xf numFmtId="3" fontId="8" fillId="3" borderId="34" xfId="35" applyNumberFormat="1" applyFill="1" applyBorder="1" applyAlignment="1">
      <alignment horizontal="right" vertical="center"/>
      <protection/>
    </xf>
    <xf numFmtId="3" fontId="8" fillId="0" borderId="11" xfId="35" applyNumberFormat="1" applyBorder="1" applyAlignment="1">
      <alignment horizontal="right" vertical="center"/>
      <protection/>
    </xf>
    <xf numFmtId="3" fontId="8" fillId="0" borderId="21" xfId="35" applyNumberFormat="1" applyBorder="1" applyAlignment="1">
      <alignment horizontal="right" vertical="center"/>
      <protection/>
    </xf>
    <xf numFmtId="0" fontId="13" fillId="0" borderId="35" xfId="35" applyFont="1" applyBorder="1" applyAlignment="1">
      <alignment vertical="center" wrapText="1"/>
      <protection/>
    </xf>
    <xf numFmtId="0" fontId="13" fillId="0" borderId="10" xfId="35" applyFont="1" applyBorder="1" applyAlignment="1">
      <alignment vertical="center" wrapText="1"/>
      <protection/>
    </xf>
    <xf numFmtId="0" fontId="13" fillId="0" borderId="11" xfId="35" applyFont="1" applyBorder="1" applyAlignment="1">
      <alignment vertical="center" wrapText="1"/>
      <protection/>
    </xf>
    <xf numFmtId="49" fontId="13" fillId="0" borderId="37" xfId="35" applyNumberFormat="1" applyFont="1" applyBorder="1" applyAlignment="1">
      <alignment vertical="center" wrapText="1"/>
      <protection/>
    </xf>
    <xf numFmtId="49" fontId="13" fillId="0" borderId="25" xfId="35" applyNumberFormat="1" applyFont="1" applyBorder="1" applyAlignment="1">
      <alignment vertical="center" wrapText="1"/>
      <protection/>
    </xf>
    <xf numFmtId="49" fontId="13" fillId="0" borderId="26" xfId="35" applyNumberFormat="1" applyFont="1" applyBorder="1" applyAlignment="1">
      <alignment vertical="center" wrapText="1"/>
      <protection/>
    </xf>
    <xf numFmtId="49" fontId="13" fillId="0" borderId="35" xfId="35" applyNumberFormat="1" applyFont="1" applyBorder="1" applyAlignment="1">
      <alignment vertical="center" wrapText="1"/>
      <protection/>
    </xf>
    <xf numFmtId="49" fontId="13" fillId="0" borderId="10" xfId="35" applyNumberFormat="1" applyFont="1" applyBorder="1" applyAlignment="1">
      <alignment vertical="center" wrapText="1"/>
      <protection/>
    </xf>
    <xf numFmtId="49" fontId="13" fillId="0" borderId="11" xfId="35" applyNumberFormat="1" applyFont="1" applyBorder="1" applyAlignment="1">
      <alignment vertical="center" wrapText="1"/>
      <protection/>
    </xf>
    <xf numFmtId="0" fontId="13" fillId="0" borderId="37" xfId="35" applyFont="1" applyBorder="1" applyAlignment="1">
      <alignment vertical="center" wrapText="1"/>
      <protection/>
    </xf>
    <xf numFmtId="0" fontId="13" fillId="0" borderId="25" xfId="35" applyFont="1" applyBorder="1" applyAlignment="1">
      <alignment vertical="center" wrapText="1"/>
      <protection/>
    </xf>
    <xf numFmtId="0" fontId="13" fillId="0" borderId="26" xfId="35" applyFont="1" applyBorder="1" applyAlignment="1">
      <alignment vertical="center" wrapText="1"/>
      <protection/>
    </xf>
    <xf numFmtId="0" fontId="15" fillId="0" borderId="34" xfId="35" applyFont="1" applyBorder="1" applyAlignment="1">
      <alignment vertical="center" wrapText="1"/>
      <protection/>
    </xf>
    <xf numFmtId="0" fontId="15" fillId="0" borderId="38" xfId="35" applyFont="1" applyBorder="1" applyAlignment="1">
      <alignment vertical="center" wrapText="1"/>
      <protection/>
    </xf>
    <xf numFmtId="0" fontId="15" fillId="0" borderId="14" xfId="35" applyFont="1" applyBorder="1" applyAlignment="1">
      <alignment vertical="center" wrapText="1"/>
      <protection/>
    </xf>
    <xf numFmtId="0" fontId="8" fillId="0" borderId="9" xfId="35" applyFont="1" applyBorder="1" applyAlignment="1" quotePrefix="1">
      <alignment horizontal="center" vertical="center"/>
      <protection/>
    </xf>
    <xf numFmtId="0" fontId="8" fillId="0" borderId="11" xfId="35" applyFont="1" applyBorder="1" applyAlignment="1" quotePrefix="1">
      <alignment horizontal="center" vertical="center"/>
      <protection/>
    </xf>
    <xf numFmtId="0" fontId="8" fillId="0" borderId="19" xfId="35" applyFont="1" applyBorder="1" applyAlignment="1" quotePrefix="1">
      <alignment horizontal="center" vertical="center"/>
      <protection/>
    </xf>
    <xf numFmtId="0" fontId="8" fillId="0" borderId="21" xfId="35" applyFont="1" applyBorder="1" applyAlignment="1" quotePrefix="1">
      <alignment horizontal="center" vertical="center"/>
      <protection/>
    </xf>
    <xf numFmtId="0" fontId="13" fillId="0" borderId="36" xfId="35" applyFont="1" applyBorder="1" applyAlignment="1">
      <alignment vertical="center" wrapText="1"/>
      <protection/>
    </xf>
    <xf numFmtId="0" fontId="13" fillId="0" borderId="20" xfId="35" applyFont="1" applyBorder="1" applyAlignment="1">
      <alignment vertical="center" wrapText="1"/>
      <protection/>
    </xf>
    <xf numFmtId="0" fontId="13" fillId="0" borderId="21" xfId="35" applyFont="1" applyBorder="1" applyAlignment="1">
      <alignment vertical="center" wrapText="1"/>
      <protection/>
    </xf>
    <xf numFmtId="0" fontId="11" fillId="0" borderId="0" xfId="35" applyFont="1" applyAlignment="1">
      <alignment horizontal="center" vertical="center" wrapText="1"/>
      <protection/>
    </xf>
    <xf numFmtId="0" fontId="8" fillId="0" borderId="1" xfId="35" applyBorder="1" applyAlignment="1">
      <alignment horizontal="center" vertical="center"/>
      <protection/>
    </xf>
    <xf numFmtId="0" fontId="8" fillId="0" borderId="2" xfId="35" applyBorder="1" applyAlignment="1">
      <alignment horizontal="center" vertical="center"/>
      <protection/>
    </xf>
    <xf numFmtId="0" fontId="8" fillId="0" borderId="47" xfId="35" applyBorder="1" applyAlignment="1">
      <alignment horizontal="center" vertical="center"/>
      <protection/>
    </xf>
    <xf numFmtId="0" fontId="8" fillId="0" borderId="36" xfId="35" applyBorder="1" applyAlignment="1">
      <alignment horizontal="center" vertical="center"/>
      <protection/>
    </xf>
    <xf numFmtId="0" fontId="8" fillId="0" borderId="20" xfId="35" applyBorder="1" applyAlignment="1">
      <alignment horizontal="center" vertical="center"/>
      <protection/>
    </xf>
    <xf numFmtId="0" fontId="8" fillId="0" borderId="21" xfId="35" applyBorder="1" applyAlignment="1">
      <alignment horizontal="center" vertical="center"/>
      <protection/>
    </xf>
    <xf numFmtId="0" fontId="8" fillId="0" borderId="46" xfId="35" applyBorder="1" applyAlignment="1">
      <alignment horizontal="center" vertical="center" wrapText="1"/>
      <protection/>
    </xf>
    <xf numFmtId="0" fontId="8" fillId="0" borderId="47" xfId="35" applyBorder="1" applyAlignment="1">
      <alignment horizontal="center" vertical="center" wrapText="1"/>
      <protection/>
    </xf>
    <xf numFmtId="0" fontId="8" fillId="0" borderId="19" xfId="35" applyBorder="1" applyAlignment="1">
      <alignment horizontal="center" vertical="center" wrapText="1"/>
      <protection/>
    </xf>
    <xf numFmtId="0" fontId="8" fillId="0" borderId="21" xfId="35" applyBorder="1" applyAlignment="1">
      <alignment horizontal="center" vertical="center" wrapText="1"/>
      <protection/>
    </xf>
    <xf numFmtId="0" fontId="8" fillId="0" borderId="7" xfId="35" applyBorder="1" applyAlignment="1">
      <alignment horizontal="right"/>
      <protection/>
    </xf>
    <xf numFmtId="0" fontId="8" fillId="0" borderId="46" xfId="35" applyBorder="1" applyAlignment="1">
      <alignment horizontal="center" vertical="center"/>
      <protection/>
    </xf>
    <xf numFmtId="0" fontId="8" fillId="0" borderId="3" xfId="35" applyBorder="1" applyAlignment="1">
      <alignment horizontal="center" vertical="center"/>
      <protection/>
    </xf>
    <xf numFmtId="0" fontId="26" fillId="0" borderId="55" xfId="35" applyFont="1" applyBorder="1" applyAlignment="1">
      <alignment horizontal="center"/>
      <protection/>
    </xf>
    <xf numFmtId="0" fontId="15" fillId="0" borderId="34" xfId="35" applyFont="1" applyBorder="1" applyAlignment="1">
      <alignment vertical="center" wrapText="1"/>
      <protection/>
    </xf>
    <xf numFmtId="0" fontId="15" fillId="0" borderId="38" xfId="35" applyFont="1" applyBorder="1" applyAlignment="1">
      <alignment vertical="center" wrapText="1"/>
      <protection/>
    </xf>
    <xf numFmtId="0" fontId="15" fillId="0" borderId="14" xfId="35" applyFont="1" applyBorder="1" applyAlignment="1">
      <alignment vertical="center" wrapText="1"/>
      <protection/>
    </xf>
    <xf numFmtId="0" fontId="13" fillId="0" borderId="37" xfId="35" applyFont="1" applyBorder="1" applyAlignment="1" quotePrefix="1">
      <alignment horizontal="left" vertical="center" wrapText="1"/>
      <protection/>
    </xf>
    <xf numFmtId="0" fontId="13" fillId="0" borderId="25" xfId="35" applyFont="1" applyBorder="1" applyAlignment="1" quotePrefix="1">
      <alignment horizontal="left" vertical="center" wrapText="1"/>
      <protection/>
    </xf>
    <xf numFmtId="0" fontId="13" fillId="0" borderId="26" xfId="35" applyFont="1" applyBorder="1" applyAlignment="1" quotePrefix="1">
      <alignment horizontal="left" vertical="center" wrapText="1"/>
      <protection/>
    </xf>
    <xf numFmtId="0" fontId="13" fillId="0" borderId="35" xfId="35" applyFont="1" applyBorder="1" applyAlignment="1">
      <alignment vertical="center" wrapText="1"/>
      <protection/>
    </xf>
    <xf numFmtId="0" fontId="13" fillId="0" borderId="10" xfId="35" applyFont="1" applyBorder="1" applyAlignment="1">
      <alignment vertical="center" wrapText="1"/>
      <protection/>
    </xf>
    <xf numFmtId="0" fontId="13" fillId="0" borderId="11" xfId="35" applyFont="1" applyBorder="1" applyAlignment="1">
      <alignment vertical="center" wrapText="1"/>
      <protection/>
    </xf>
    <xf numFmtId="0" fontId="13" fillId="0" borderId="34" xfId="35" applyFont="1" applyBorder="1" applyAlignment="1">
      <alignment vertical="center" wrapText="1"/>
      <protection/>
    </xf>
    <xf numFmtId="0" fontId="13" fillId="0" borderId="38" xfId="35" applyFont="1" applyBorder="1" applyAlignment="1">
      <alignment vertical="center" wrapText="1"/>
      <protection/>
    </xf>
    <xf numFmtId="0" fontId="13" fillId="0" borderId="14" xfId="35" applyFont="1" applyBorder="1" applyAlignment="1">
      <alignment vertical="center" wrapText="1"/>
      <protection/>
    </xf>
    <xf numFmtId="0" fontId="13" fillId="0" borderId="37" xfId="35" applyFont="1" applyBorder="1" applyAlignment="1">
      <alignment vertical="center" wrapText="1"/>
      <protection/>
    </xf>
    <xf numFmtId="0" fontId="13" fillId="0" borderId="25" xfId="35" applyFont="1" applyBorder="1" applyAlignment="1">
      <alignment vertical="center" wrapText="1"/>
      <protection/>
    </xf>
    <xf numFmtId="0" fontId="13" fillId="0" borderId="26" xfId="35" applyFont="1" applyBorder="1" applyAlignment="1">
      <alignment vertical="center" wrapText="1"/>
      <protection/>
    </xf>
    <xf numFmtId="3" fontId="8" fillId="0" borderId="24" xfId="36" applyNumberFormat="1" applyBorder="1" applyAlignment="1">
      <alignment/>
      <protection/>
    </xf>
    <xf numFmtId="3" fontId="8" fillId="0" borderId="25" xfId="36" applyNumberFormat="1" applyBorder="1" applyAlignment="1">
      <alignment/>
      <protection/>
    </xf>
    <xf numFmtId="3" fontId="8" fillId="0" borderId="26" xfId="36" applyNumberFormat="1" applyBorder="1" applyAlignment="1">
      <alignment/>
      <protection/>
    </xf>
    <xf numFmtId="3" fontId="8" fillId="3" borderId="24" xfId="36" applyNumberFormat="1" applyFill="1" applyBorder="1" applyAlignment="1">
      <alignment/>
      <protection/>
    </xf>
    <xf numFmtId="3" fontId="8" fillId="0" borderId="24" xfId="36" applyNumberFormat="1" applyFill="1" applyBorder="1" applyAlignment="1">
      <alignment/>
      <protection/>
    </xf>
    <xf numFmtId="3" fontId="8" fillId="0" borderId="24" xfId="36" applyNumberFormat="1" applyFont="1" applyFill="1" applyBorder="1" applyAlignment="1" quotePrefix="1">
      <alignment horizontal="center" vertical="center"/>
      <protection/>
    </xf>
    <xf numFmtId="3" fontId="8" fillId="0" borderId="24" xfId="36" applyNumberFormat="1" applyFont="1" applyBorder="1" applyAlignment="1" quotePrefix="1">
      <alignment horizontal="center" vertical="center"/>
      <protection/>
    </xf>
    <xf numFmtId="3" fontId="8" fillId="3" borderId="24" xfId="36" applyNumberFormat="1" applyFont="1" applyFill="1" applyBorder="1" applyAlignment="1" quotePrefix="1">
      <alignment horizontal="center" vertical="center"/>
      <protection/>
    </xf>
    <xf numFmtId="3" fontId="8" fillId="3" borderId="24" xfId="36" applyNumberFormat="1" applyFill="1" applyBorder="1" applyAlignment="1">
      <alignment vertical="center"/>
      <protection/>
    </xf>
    <xf numFmtId="3" fontId="8" fillId="0" borderId="25" xfId="36" applyNumberFormat="1" applyBorder="1" applyAlignment="1">
      <alignment vertical="center"/>
      <protection/>
    </xf>
    <xf numFmtId="3" fontId="8" fillId="0" borderId="26" xfId="36" applyNumberFormat="1" applyBorder="1" applyAlignment="1">
      <alignment vertical="center"/>
      <protection/>
    </xf>
    <xf numFmtId="3" fontId="8" fillId="0" borderId="24" xfId="36" applyNumberFormat="1" applyBorder="1" applyAlignment="1">
      <alignment vertical="center"/>
      <protection/>
    </xf>
    <xf numFmtId="3" fontId="8" fillId="0" borderId="24" xfId="36" applyNumberFormat="1" applyFill="1" applyBorder="1" applyAlignment="1">
      <alignment vertical="center"/>
      <protection/>
    </xf>
    <xf numFmtId="0" fontId="26" fillId="0" borderId="55" xfId="36" applyFont="1" applyBorder="1" applyAlignment="1">
      <alignment horizontal="center"/>
      <protection/>
    </xf>
    <xf numFmtId="0" fontId="8" fillId="0" borderId="64" xfId="37" applyBorder="1">
      <alignment/>
      <protection/>
    </xf>
    <xf numFmtId="0" fontId="8" fillId="0" borderId="33" xfId="37" applyBorder="1">
      <alignment/>
      <protection/>
    </xf>
    <xf numFmtId="3" fontId="8" fillId="0" borderId="33" xfId="37" applyNumberFormat="1" applyBorder="1">
      <alignment/>
      <protection/>
    </xf>
    <xf numFmtId="3" fontId="8" fillId="0" borderId="45" xfId="37" applyNumberFormat="1" applyBorder="1">
      <alignment/>
      <protection/>
    </xf>
    <xf numFmtId="0" fontId="8" fillId="0" borderId="36" xfId="37" applyBorder="1" applyAlignment="1">
      <alignment/>
      <protection/>
    </xf>
    <xf numFmtId="0" fontId="8" fillId="0" borderId="20" xfId="37" applyBorder="1" applyAlignment="1">
      <alignment/>
      <protection/>
    </xf>
    <xf numFmtId="0" fontId="8" fillId="0" borderId="21" xfId="37" applyBorder="1" applyAlignment="1">
      <alignment/>
      <protection/>
    </xf>
    <xf numFmtId="3" fontId="8" fillId="0" borderId="12" xfId="37" applyNumberFormat="1" applyBorder="1">
      <alignment/>
      <protection/>
    </xf>
    <xf numFmtId="3" fontId="8" fillId="0" borderId="0" xfId="37" applyNumberFormat="1" applyBorder="1">
      <alignment/>
      <protection/>
    </xf>
    <xf numFmtId="3" fontId="8" fillId="0" borderId="5" xfId="37" applyNumberFormat="1" applyBorder="1">
      <alignment/>
      <protection/>
    </xf>
    <xf numFmtId="3" fontId="8" fillId="0" borderId="24" xfId="37" applyNumberFormat="1" applyBorder="1">
      <alignment/>
      <protection/>
    </xf>
    <xf numFmtId="3" fontId="8" fillId="0" borderId="25" xfId="37" applyNumberFormat="1" applyBorder="1">
      <alignment/>
      <protection/>
    </xf>
    <xf numFmtId="3" fontId="8" fillId="0" borderId="41" xfId="37" applyNumberFormat="1" applyBorder="1">
      <alignment/>
      <protection/>
    </xf>
    <xf numFmtId="0" fontId="8" fillId="0" borderId="64" xfId="38" applyFont="1" applyBorder="1">
      <alignment/>
      <protection/>
    </xf>
    <xf numFmtId="0" fontId="8" fillId="0" borderId="33" xfId="38" applyBorder="1">
      <alignment/>
      <protection/>
    </xf>
    <xf numFmtId="0" fontId="8" fillId="0" borderId="64" xfId="37" applyBorder="1" applyAlignment="1">
      <alignment horizontal="right"/>
      <protection/>
    </xf>
    <xf numFmtId="0" fontId="8" fillId="0" borderId="33" xfId="37" applyBorder="1" applyAlignment="1">
      <alignment horizontal="right"/>
      <protection/>
    </xf>
    <xf numFmtId="0" fontId="8" fillId="0" borderId="37" xfId="38" applyFont="1" applyBorder="1" applyAlignment="1">
      <alignment horizontal="left"/>
      <protection/>
    </xf>
    <xf numFmtId="0" fontId="8" fillId="0" borderId="25" xfId="37" applyBorder="1" applyAlignment="1">
      <alignment horizontal="left"/>
      <protection/>
    </xf>
    <xf numFmtId="0" fontId="8" fillId="0" borderId="26" xfId="37" applyBorder="1" applyAlignment="1">
      <alignment horizontal="left"/>
      <protection/>
    </xf>
    <xf numFmtId="0" fontId="8" fillId="0" borderId="2" xfId="37" applyBorder="1" applyAlignment="1">
      <alignment horizontal="center" vertical="top"/>
      <protection/>
    </xf>
    <xf numFmtId="3" fontId="8" fillId="0" borderId="9" xfId="37" applyNumberFormat="1" applyBorder="1">
      <alignment/>
      <protection/>
    </xf>
    <xf numFmtId="3" fontId="8" fillId="0" borderId="10" xfId="37" applyNumberFormat="1" applyBorder="1">
      <alignment/>
      <protection/>
    </xf>
    <xf numFmtId="3" fontId="8" fillId="0" borderId="61" xfId="37" applyNumberFormat="1" applyBorder="1">
      <alignment/>
      <protection/>
    </xf>
    <xf numFmtId="0" fontId="8" fillId="0" borderId="63" xfId="37" applyBorder="1" applyAlignment="1">
      <alignment horizontal="center"/>
      <protection/>
    </xf>
    <xf numFmtId="0" fontId="8" fillId="0" borderId="40" xfId="37" applyBorder="1" applyAlignment="1">
      <alignment horizontal="center"/>
      <protection/>
    </xf>
    <xf numFmtId="0" fontId="8" fillId="0" borderId="62" xfId="37" applyBorder="1" applyAlignment="1">
      <alignment horizontal="center"/>
      <protection/>
    </xf>
    <xf numFmtId="0" fontId="34" fillId="0" borderId="24" xfId="37" applyFont="1" applyBorder="1" applyAlignment="1">
      <alignment horizontal="center" vertical="center"/>
      <protection/>
    </xf>
    <xf numFmtId="0" fontId="34" fillId="0" borderId="26" xfId="37" applyFont="1" applyBorder="1" applyAlignment="1">
      <alignment horizontal="center" vertical="center"/>
      <protection/>
    </xf>
    <xf numFmtId="0" fontId="34" fillId="0" borderId="25" xfId="37" applyFont="1" applyBorder="1" applyAlignment="1">
      <alignment horizontal="center" vertical="center"/>
      <protection/>
    </xf>
    <xf numFmtId="0" fontId="34" fillId="0" borderId="41" xfId="37" applyFont="1" applyBorder="1" applyAlignment="1">
      <alignment horizontal="center" vertical="center"/>
      <protection/>
    </xf>
    <xf numFmtId="0" fontId="34" fillId="0" borderId="36" xfId="37" applyFont="1" applyBorder="1" applyAlignment="1">
      <alignment horizontal="center" vertical="center"/>
      <protection/>
    </xf>
    <xf numFmtId="0" fontId="34" fillId="0" borderId="21" xfId="37" applyFont="1" applyBorder="1" applyAlignment="1">
      <alignment horizontal="center" vertical="center"/>
      <protection/>
    </xf>
    <xf numFmtId="0" fontId="34" fillId="0" borderId="19" xfId="37" applyFont="1" applyBorder="1" applyAlignment="1">
      <alignment horizontal="center" vertical="center"/>
      <protection/>
    </xf>
    <xf numFmtId="0" fontId="34" fillId="0" borderId="20" xfId="37" applyFont="1" applyBorder="1" applyAlignment="1">
      <alignment horizontal="center" vertical="center"/>
      <protection/>
    </xf>
    <xf numFmtId="49" fontId="8" fillId="0" borderId="37" xfId="37" applyNumberFormat="1" applyBorder="1" applyAlignment="1">
      <alignment horizontal="center"/>
      <protection/>
    </xf>
    <xf numFmtId="49" fontId="8" fillId="0" borderId="25" xfId="37" applyNumberFormat="1" applyBorder="1" applyAlignment="1">
      <alignment horizontal="center"/>
      <protection/>
    </xf>
    <xf numFmtId="49" fontId="8" fillId="0" borderId="26" xfId="37" applyNumberFormat="1" applyBorder="1" applyAlignment="1">
      <alignment horizontal="center"/>
      <protection/>
    </xf>
    <xf numFmtId="0" fontId="8" fillId="0" borderId="1" xfId="37" applyBorder="1" applyAlignment="1">
      <alignment horizontal="center" vertical="center"/>
      <protection/>
    </xf>
    <xf numFmtId="0" fontId="8" fillId="0" borderId="2" xfId="37" applyBorder="1" applyAlignment="1">
      <alignment horizontal="center" vertical="center"/>
      <protection/>
    </xf>
    <xf numFmtId="0" fontId="8" fillId="0" borderId="36" xfId="37" applyBorder="1" applyAlignment="1">
      <alignment horizontal="center" vertical="center"/>
      <protection/>
    </xf>
    <xf numFmtId="0" fontId="8" fillId="0" borderId="20" xfId="37" applyBorder="1" applyAlignment="1">
      <alignment horizontal="center" vertical="center"/>
      <protection/>
    </xf>
    <xf numFmtId="49" fontId="8" fillId="0" borderId="24" xfId="37" applyNumberFormat="1" applyBorder="1" applyAlignment="1">
      <alignment horizontal="center"/>
      <protection/>
    </xf>
    <xf numFmtId="49" fontId="8" fillId="0" borderId="41" xfId="37" applyNumberFormat="1" applyBorder="1" applyAlignment="1">
      <alignment horizontal="center"/>
      <protection/>
    </xf>
    <xf numFmtId="0" fontId="8" fillId="0" borderId="42" xfId="37" applyBorder="1" applyAlignment="1">
      <alignment horizontal="center"/>
      <protection/>
    </xf>
    <xf numFmtId="0" fontId="8" fillId="0" borderId="32" xfId="37" applyBorder="1" applyAlignment="1">
      <alignment horizontal="center"/>
      <protection/>
    </xf>
    <xf numFmtId="0" fontId="8" fillId="0" borderId="30" xfId="37" applyBorder="1" applyAlignment="1">
      <alignment horizontal="center"/>
      <protection/>
    </xf>
    <xf numFmtId="0" fontId="8" fillId="0" borderId="31" xfId="37" applyBorder="1" applyAlignment="1">
      <alignment horizontal="center"/>
      <protection/>
    </xf>
    <xf numFmtId="0" fontId="8" fillId="0" borderId="65" xfId="37" applyBorder="1" applyAlignment="1">
      <alignment horizontal="center"/>
      <protection/>
    </xf>
    <xf numFmtId="0" fontId="8" fillId="0" borderId="1" xfId="37" applyBorder="1" applyAlignment="1">
      <alignment horizontal="center" vertical="center" wrapText="1"/>
      <protection/>
    </xf>
    <xf numFmtId="0" fontId="8" fillId="0" borderId="2" xfId="37" applyBorder="1" applyAlignment="1">
      <alignment horizontal="center" vertical="center" wrapText="1"/>
      <protection/>
    </xf>
    <xf numFmtId="0" fontId="8" fillId="0" borderId="3" xfId="37" applyBorder="1" applyAlignment="1">
      <alignment horizontal="center" vertical="center" wrapText="1"/>
      <protection/>
    </xf>
    <xf numFmtId="0" fontId="8" fillId="0" borderId="4" xfId="37" applyBorder="1" applyAlignment="1">
      <alignment horizontal="center" vertical="center" wrapText="1"/>
      <protection/>
    </xf>
    <xf numFmtId="0" fontId="8" fillId="0" borderId="0" xfId="37" applyBorder="1" applyAlignment="1">
      <alignment horizontal="center" vertical="center" wrapText="1"/>
      <protection/>
    </xf>
    <xf numFmtId="0" fontId="8" fillId="0" borderId="5" xfId="37" applyBorder="1" applyAlignment="1">
      <alignment horizontal="center" vertical="center" wrapText="1"/>
      <protection/>
    </xf>
    <xf numFmtId="0" fontId="8" fillId="0" borderId="36" xfId="37" applyBorder="1" applyAlignment="1">
      <alignment horizontal="center" vertical="center" wrapText="1"/>
      <protection/>
    </xf>
    <xf numFmtId="0" fontId="8" fillId="0" borderId="20" xfId="37" applyBorder="1" applyAlignment="1">
      <alignment horizontal="center" vertical="center" wrapText="1"/>
      <protection/>
    </xf>
    <xf numFmtId="0" fontId="8" fillId="0" borderId="52" xfId="37" applyBorder="1" applyAlignment="1">
      <alignment horizontal="center" vertical="center" wrapText="1"/>
      <protection/>
    </xf>
    <xf numFmtId="0" fontId="34" fillId="0" borderId="37" xfId="37" applyFont="1" applyBorder="1" applyAlignment="1">
      <alignment horizontal="center" vertical="center"/>
      <protection/>
    </xf>
    <xf numFmtId="0" fontId="11" fillId="0" borderId="0" xfId="37" applyFont="1" applyAlignment="1">
      <alignment horizontal="center" vertical="center" wrapText="1"/>
      <protection/>
    </xf>
    <xf numFmtId="0" fontId="12" fillId="0" borderId="0" xfId="37" applyFont="1" applyAlignment="1">
      <alignment horizontal="center" vertical="center" wrapText="1"/>
      <protection/>
    </xf>
    <xf numFmtId="0" fontId="62" fillId="0" borderId="0" xfId="37" applyFont="1" applyBorder="1" applyAlignment="1">
      <alignment horizontal="right"/>
      <protection/>
    </xf>
    <xf numFmtId="0" fontId="8" fillId="0" borderId="23" xfId="37" applyBorder="1" applyAlignment="1">
      <alignment horizontal="center" vertical="center"/>
      <protection/>
    </xf>
    <xf numFmtId="0" fontId="8" fillId="0" borderId="2" xfId="37" applyBorder="1" applyAlignment="1">
      <alignment horizontal="center" vertical="top" wrapText="1"/>
      <protection/>
    </xf>
    <xf numFmtId="0" fontId="8" fillId="0" borderId="2" xfId="37" applyBorder="1" applyAlignment="1">
      <alignment horizontal="right" vertical="top"/>
      <protection/>
    </xf>
    <xf numFmtId="0" fontId="34" fillId="0" borderId="52" xfId="37" applyFont="1" applyBorder="1" applyAlignment="1">
      <alignment horizontal="center" vertical="center"/>
      <protection/>
    </xf>
    <xf numFmtId="0" fontId="8" fillId="0" borderId="66" xfId="38" applyFont="1" applyBorder="1">
      <alignment/>
      <protection/>
    </xf>
    <xf numFmtId="0" fontId="8" fillId="0" borderId="49" xfId="38" applyBorder="1">
      <alignment/>
      <protection/>
    </xf>
    <xf numFmtId="0" fontId="8" fillId="0" borderId="29" xfId="37" applyBorder="1">
      <alignment/>
      <protection/>
    </xf>
    <xf numFmtId="3" fontId="8" fillId="0" borderId="29" xfId="37" applyNumberFormat="1" applyBorder="1">
      <alignment/>
      <protection/>
    </xf>
    <xf numFmtId="3" fontId="8" fillId="0" borderId="44" xfId="37" applyNumberFormat="1" applyBorder="1">
      <alignment/>
      <protection/>
    </xf>
    <xf numFmtId="0" fontId="8" fillId="0" borderId="67" xfId="37" applyBorder="1">
      <alignment/>
      <protection/>
    </xf>
    <xf numFmtId="0" fontId="8" fillId="0" borderId="67" xfId="37" applyBorder="1" applyAlignment="1">
      <alignment horizontal="right"/>
      <protection/>
    </xf>
    <xf numFmtId="0" fontId="8" fillId="0" borderId="29" xfId="37" applyBorder="1" applyAlignment="1">
      <alignment horizontal="right"/>
      <protection/>
    </xf>
    <xf numFmtId="0" fontId="8" fillId="0" borderId="68" xfId="37" applyBorder="1" applyAlignment="1">
      <alignment horizontal="center" vertical="top"/>
      <protection/>
    </xf>
    <xf numFmtId="0" fontId="8" fillId="0" borderId="37" xfId="37" applyBorder="1" applyAlignment="1">
      <alignment/>
      <protection/>
    </xf>
    <xf numFmtId="0" fontId="8" fillId="0" borderId="25" xfId="37" applyBorder="1" applyAlignment="1">
      <alignment/>
      <protection/>
    </xf>
    <xf numFmtId="0" fontId="8" fillId="0" borderId="26" xfId="37" applyBorder="1" applyAlignment="1">
      <alignment/>
      <protection/>
    </xf>
    <xf numFmtId="0" fontId="8" fillId="0" borderId="4" xfId="37" applyBorder="1" applyAlignment="1">
      <alignment/>
      <protection/>
    </xf>
    <xf numFmtId="0" fontId="8" fillId="0" borderId="0" xfId="37" applyBorder="1" applyAlignment="1">
      <alignment/>
      <protection/>
    </xf>
    <xf numFmtId="0" fontId="8" fillId="0" borderId="18" xfId="37" applyBorder="1" applyAlignment="1">
      <alignment/>
      <protection/>
    </xf>
    <xf numFmtId="0" fontId="8" fillId="0" borderId="37" xfId="38" applyFont="1" applyBorder="1" applyAlignment="1">
      <alignment horizontal="left" shrinkToFit="1"/>
      <protection/>
    </xf>
    <xf numFmtId="0" fontId="8" fillId="0" borderId="25" xfId="38" applyBorder="1" applyAlignment="1">
      <alignment horizontal="left" shrinkToFit="1"/>
      <protection/>
    </xf>
    <xf numFmtId="0" fontId="8" fillId="0" borderId="26" xfId="38" applyBorder="1" applyAlignment="1">
      <alignment horizontal="left" shrinkToFit="1"/>
      <protection/>
    </xf>
    <xf numFmtId="0" fontId="8" fillId="0" borderId="25" xfId="38" applyBorder="1" applyAlignment="1">
      <alignment horizontal="left"/>
      <protection/>
    </xf>
    <xf numFmtId="0" fontId="8" fillId="0" borderId="26" xfId="38" applyBorder="1" applyAlignment="1">
      <alignment horizontal="left"/>
      <protection/>
    </xf>
    <xf numFmtId="3" fontId="12" fillId="6" borderId="16" xfId="37" applyNumberFormat="1" applyFont="1" applyFill="1" applyBorder="1" applyAlignment="1">
      <alignment vertical="center"/>
      <protection/>
    </xf>
    <xf numFmtId="3" fontId="12" fillId="6" borderId="17" xfId="37" applyNumberFormat="1" applyFont="1" applyFill="1" applyBorder="1" applyAlignment="1">
      <alignment vertical="center"/>
      <protection/>
    </xf>
    <xf numFmtId="0" fontId="12" fillId="6" borderId="13" xfId="37" applyFont="1" applyFill="1" applyBorder="1" applyAlignment="1">
      <alignment vertical="center"/>
      <protection/>
    </xf>
    <xf numFmtId="0" fontId="12" fillId="6" borderId="16" xfId="37" applyFont="1" applyFill="1" applyBorder="1" applyAlignment="1">
      <alignment vertical="center"/>
      <protection/>
    </xf>
    <xf numFmtId="0" fontId="12" fillId="0" borderId="23" xfId="37" applyFont="1" applyBorder="1" applyAlignment="1">
      <alignment vertical="center"/>
      <protection/>
    </xf>
    <xf numFmtId="3" fontId="12" fillId="6" borderId="13" xfId="37" applyNumberFormat="1" applyFont="1" applyFill="1" applyBorder="1" applyAlignment="1">
      <alignment vertical="center"/>
      <protection/>
    </xf>
    <xf numFmtId="3" fontId="8" fillId="0" borderId="19" xfId="37" applyNumberFormat="1" applyBorder="1">
      <alignment/>
      <protection/>
    </xf>
    <xf numFmtId="3" fontId="8" fillId="0" borderId="20" xfId="37" applyNumberFormat="1" applyBorder="1">
      <alignment/>
      <protection/>
    </xf>
    <xf numFmtId="3" fontId="8" fillId="0" borderId="52" xfId="37" applyNumberFormat="1" applyBorder="1">
      <alignment/>
      <protection/>
    </xf>
    <xf numFmtId="3" fontId="12" fillId="6" borderId="27" xfId="37" applyNumberFormat="1" applyFont="1" applyFill="1" applyBorder="1" applyAlignment="1">
      <alignment vertical="center"/>
      <protection/>
    </xf>
    <xf numFmtId="3" fontId="12" fillId="6" borderId="7" xfId="37" applyNumberFormat="1" applyFont="1" applyFill="1" applyBorder="1" applyAlignment="1">
      <alignment vertical="center"/>
      <protection/>
    </xf>
    <xf numFmtId="3" fontId="12" fillId="6" borderId="8" xfId="37" applyNumberFormat="1" applyFont="1" applyFill="1" applyBorder="1" applyAlignment="1">
      <alignment vertical="center"/>
      <protection/>
    </xf>
    <xf numFmtId="0" fontId="8" fillId="0" borderId="69" xfId="37" applyBorder="1" applyAlignment="1">
      <alignment horizontal="center"/>
      <protection/>
    </xf>
    <xf numFmtId="0" fontId="12" fillId="6" borderId="34" xfId="37" applyFont="1" applyFill="1" applyBorder="1" applyAlignment="1">
      <alignment vertical="center"/>
      <protection/>
    </xf>
    <xf numFmtId="0" fontId="12" fillId="6" borderId="38" xfId="37" applyFont="1" applyFill="1" applyBorder="1" applyAlignment="1">
      <alignment vertical="center"/>
      <protection/>
    </xf>
    <xf numFmtId="0" fontId="12" fillId="6" borderId="14" xfId="37" applyFont="1" applyFill="1" applyBorder="1" applyAlignment="1">
      <alignment vertical="center"/>
      <protection/>
    </xf>
    <xf numFmtId="0" fontId="26" fillId="0" borderId="42" xfId="37" applyFont="1" applyBorder="1" applyAlignment="1">
      <alignment horizontal="center"/>
      <protection/>
    </xf>
    <xf numFmtId="0" fontId="26" fillId="0" borderId="31" xfId="37" applyFont="1" applyBorder="1" applyAlignment="1">
      <alignment horizontal="center"/>
      <protection/>
    </xf>
    <xf numFmtId="0" fontId="26" fillId="0" borderId="32" xfId="37" applyFont="1" applyBorder="1" applyAlignment="1">
      <alignment horizontal="center"/>
      <protection/>
    </xf>
    <xf numFmtId="0" fontId="8" fillId="0" borderId="46" xfId="37" applyBorder="1" applyAlignment="1">
      <alignment horizontal="center" vertical="center" wrapText="1"/>
      <protection/>
    </xf>
    <xf numFmtId="0" fontId="8" fillId="0" borderId="19" xfId="37" applyBorder="1" applyAlignment="1">
      <alignment horizontal="center" vertical="center" wrapText="1"/>
      <protection/>
    </xf>
    <xf numFmtId="0" fontId="26" fillId="0" borderId="30" xfId="37" applyFont="1" applyBorder="1" applyAlignment="1">
      <alignment horizontal="center"/>
      <protection/>
    </xf>
    <xf numFmtId="0" fontId="26" fillId="0" borderId="65" xfId="37" applyFont="1" applyBorder="1" applyAlignment="1">
      <alignment horizontal="center"/>
      <protection/>
    </xf>
    <xf numFmtId="3" fontId="17" fillId="0" borderId="24" xfId="39" applyNumberFormat="1" applyFont="1" applyBorder="1" applyAlignment="1">
      <alignment vertical="center" wrapText="1"/>
      <protection/>
    </xf>
    <xf numFmtId="3" fontId="17" fillId="0" borderId="25" xfId="39" applyNumberFormat="1" applyFont="1" applyBorder="1" applyAlignment="1">
      <alignment vertical="center" wrapText="1"/>
      <protection/>
    </xf>
    <xf numFmtId="3" fontId="17" fillId="0" borderId="26" xfId="39" applyNumberFormat="1" applyFont="1" applyBorder="1" applyAlignment="1">
      <alignment vertical="center" wrapText="1"/>
      <protection/>
    </xf>
    <xf numFmtId="3" fontId="17" fillId="0" borderId="24" xfId="39" applyNumberFormat="1" applyFont="1" applyBorder="1" applyAlignment="1">
      <alignment vertical="center"/>
      <protection/>
    </xf>
    <xf numFmtId="3" fontId="8" fillId="0" borderId="25" xfId="39" applyNumberFormat="1" applyFont="1" applyBorder="1" applyAlignment="1">
      <alignment vertical="center"/>
      <protection/>
    </xf>
    <xf numFmtId="3" fontId="8" fillId="0" borderId="26" xfId="39" applyNumberFormat="1" applyFont="1" applyBorder="1" applyAlignment="1">
      <alignment vertical="center"/>
      <protection/>
    </xf>
    <xf numFmtId="3" fontId="8" fillId="0" borderId="41" xfId="39" applyNumberFormat="1" applyFont="1" applyBorder="1" applyAlignment="1">
      <alignment vertical="center"/>
      <protection/>
    </xf>
    <xf numFmtId="0" fontId="66" fillId="0" borderId="37" xfId="39" applyFont="1" applyBorder="1" applyAlignment="1">
      <alignment vertical="center" wrapText="1"/>
      <protection/>
    </xf>
    <xf numFmtId="0" fontId="66" fillId="0" borderId="25" xfId="39" applyFont="1" applyBorder="1" applyAlignment="1">
      <alignment vertical="center" wrapText="1"/>
      <protection/>
    </xf>
    <xf numFmtId="0" fontId="66" fillId="0" borderId="26" xfId="39" applyFont="1" applyBorder="1" applyAlignment="1">
      <alignment vertical="center" wrapText="1"/>
      <protection/>
    </xf>
    <xf numFmtId="0" fontId="17" fillId="0" borderId="24" xfId="39" applyFont="1" applyBorder="1" applyAlignment="1" quotePrefix="1">
      <alignment horizontal="center" vertical="center" wrapText="1"/>
      <protection/>
    </xf>
    <xf numFmtId="0" fontId="17" fillId="0" borderId="26" xfId="39" applyFont="1" applyBorder="1" applyAlignment="1" quotePrefix="1">
      <alignment horizontal="center" vertical="center" wrapText="1"/>
      <protection/>
    </xf>
    <xf numFmtId="3" fontId="17" fillId="0" borderId="53" xfId="39" applyNumberFormat="1" applyFont="1" applyBorder="1" applyAlignment="1">
      <alignment vertical="center"/>
      <protection/>
    </xf>
    <xf numFmtId="3" fontId="17" fillId="0" borderId="40" xfId="39" applyNumberFormat="1" applyFont="1" applyBorder="1" applyAlignment="1">
      <alignment vertical="center"/>
      <protection/>
    </xf>
    <xf numFmtId="3" fontId="17" fillId="0" borderId="54" xfId="39" applyNumberFormat="1" applyFont="1" applyBorder="1" applyAlignment="1">
      <alignment vertical="center"/>
      <protection/>
    </xf>
    <xf numFmtId="3" fontId="17" fillId="0" borderId="25" xfId="39" applyNumberFormat="1" applyFont="1" applyBorder="1" applyAlignment="1">
      <alignment vertical="center"/>
      <protection/>
    </xf>
    <xf numFmtId="3" fontId="17" fillId="0" borderId="26" xfId="39" applyNumberFormat="1" applyFont="1" applyBorder="1" applyAlignment="1">
      <alignment vertical="center"/>
      <protection/>
    </xf>
    <xf numFmtId="3" fontId="17" fillId="0" borderId="30" xfId="39" applyNumberFormat="1" applyFont="1" applyBorder="1" applyAlignment="1">
      <alignment vertical="center" wrapText="1"/>
      <protection/>
    </xf>
    <xf numFmtId="3" fontId="17" fillId="0" borderId="31" xfId="39" applyNumberFormat="1" applyFont="1" applyBorder="1" applyAlignment="1">
      <alignment vertical="center" wrapText="1"/>
      <protection/>
    </xf>
    <xf numFmtId="3" fontId="17" fillId="0" borderId="32" xfId="39" applyNumberFormat="1" applyFont="1" applyBorder="1" applyAlignment="1">
      <alignment vertical="center" wrapText="1"/>
      <protection/>
    </xf>
    <xf numFmtId="3" fontId="17" fillId="0" borderId="65" xfId="39" applyNumberFormat="1" applyFont="1" applyBorder="1" applyAlignment="1">
      <alignment vertical="center" wrapText="1"/>
      <protection/>
    </xf>
    <xf numFmtId="3" fontId="17" fillId="0" borderId="41" xfId="39" applyNumberFormat="1" applyFont="1" applyBorder="1" applyAlignment="1">
      <alignment vertical="center" wrapText="1"/>
      <protection/>
    </xf>
    <xf numFmtId="0" fontId="17" fillId="0" borderId="10" xfId="39" applyFont="1" applyBorder="1" applyAlignment="1">
      <alignment horizontal="center"/>
      <protection/>
    </xf>
    <xf numFmtId="0" fontId="17" fillId="0" borderId="30" xfId="39" applyFont="1" applyBorder="1" applyAlignment="1" quotePrefix="1">
      <alignment horizontal="center" vertical="center" wrapText="1"/>
      <protection/>
    </xf>
    <xf numFmtId="0" fontId="17" fillId="0" borderId="32" xfId="39" applyFont="1" applyBorder="1" applyAlignment="1" quotePrefix="1">
      <alignment horizontal="center" vertical="center" wrapText="1"/>
      <protection/>
    </xf>
    <xf numFmtId="0" fontId="67" fillId="0" borderId="37" xfId="39" applyFont="1" applyBorder="1" applyAlignment="1">
      <alignment vertical="center" wrapText="1"/>
      <protection/>
    </xf>
    <xf numFmtId="0" fontId="67" fillId="0" borderId="25" xfId="39" applyFont="1" applyBorder="1" applyAlignment="1">
      <alignment vertical="center" wrapText="1"/>
      <protection/>
    </xf>
    <xf numFmtId="0" fontId="67" fillId="0" borderId="26" xfId="39" applyFont="1" applyBorder="1" applyAlignment="1">
      <alignment vertical="center" wrapText="1"/>
      <protection/>
    </xf>
    <xf numFmtId="0" fontId="66" fillId="0" borderId="6" xfId="39" applyFont="1" applyBorder="1" applyAlignment="1">
      <alignment vertical="center" wrapText="1"/>
      <protection/>
    </xf>
    <xf numFmtId="0" fontId="66" fillId="0" borderId="7" xfId="39" applyFont="1" applyBorder="1" applyAlignment="1">
      <alignment vertical="center" wrapText="1"/>
      <protection/>
    </xf>
    <xf numFmtId="0" fontId="66" fillId="0" borderId="28" xfId="39" applyFont="1" applyBorder="1" applyAlignment="1">
      <alignment vertical="center" wrapText="1"/>
      <protection/>
    </xf>
    <xf numFmtId="0" fontId="8" fillId="0" borderId="25" xfId="39" applyFont="1" applyBorder="1" applyAlignment="1">
      <alignment vertical="center" wrapText="1"/>
      <protection/>
    </xf>
    <xf numFmtId="0" fontId="8" fillId="0" borderId="26" xfId="39" applyFont="1" applyBorder="1" applyAlignment="1">
      <alignment vertical="center" wrapText="1"/>
      <protection/>
    </xf>
    <xf numFmtId="0" fontId="66" fillId="0" borderId="37" xfId="39" applyFont="1" applyBorder="1" applyAlignment="1">
      <alignment vertical="center" wrapText="1"/>
      <protection/>
    </xf>
    <xf numFmtId="0" fontId="66" fillId="0" borderId="25" xfId="39" applyFont="1" applyBorder="1" applyAlignment="1">
      <alignment vertical="center" wrapText="1"/>
      <protection/>
    </xf>
    <xf numFmtId="0" fontId="66" fillId="0" borderId="26" xfId="39" applyFont="1" applyBorder="1" applyAlignment="1">
      <alignment vertical="center" wrapText="1"/>
      <protection/>
    </xf>
    <xf numFmtId="0" fontId="66" fillId="0" borderId="37" xfId="39" applyFont="1" applyBorder="1" applyAlignment="1">
      <alignment horizontal="left" vertical="center" wrapText="1"/>
      <protection/>
    </xf>
    <xf numFmtId="0" fontId="66" fillId="0" borderId="25" xfId="39" applyFont="1" applyBorder="1" applyAlignment="1">
      <alignment horizontal="left" vertical="center" wrapText="1"/>
      <protection/>
    </xf>
    <xf numFmtId="0" fontId="66" fillId="0" borderId="26" xfId="39" applyFont="1" applyBorder="1" applyAlignment="1">
      <alignment horizontal="left" vertical="center" wrapText="1"/>
      <protection/>
    </xf>
    <xf numFmtId="0" fontId="66" fillId="0" borderId="37" xfId="39" applyFont="1" applyBorder="1" applyAlignment="1">
      <alignment horizontal="left" vertical="center" wrapText="1"/>
      <protection/>
    </xf>
    <xf numFmtId="0" fontId="66" fillId="0" borderId="25" xfId="39" applyFont="1" applyBorder="1" applyAlignment="1">
      <alignment horizontal="left" vertical="center" wrapText="1"/>
      <protection/>
    </xf>
    <xf numFmtId="0" fontId="66" fillId="0" borderId="26" xfId="39" applyFont="1" applyBorder="1" applyAlignment="1">
      <alignment horizontal="left" vertical="center" wrapText="1"/>
      <protection/>
    </xf>
    <xf numFmtId="0" fontId="17" fillId="0" borderId="0" xfId="39" applyFont="1" applyBorder="1" applyAlignment="1">
      <alignment horizontal="right"/>
      <protection/>
    </xf>
    <xf numFmtId="0" fontId="66" fillId="0" borderId="24" xfId="39" applyFont="1" applyBorder="1" applyAlignment="1">
      <alignment horizontal="center" vertical="center" wrapText="1"/>
      <protection/>
    </xf>
    <xf numFmtId="0" fontId="66" fillId="0" borderId="25" xfId="39" applyFont="1" applyBorder="1" applyAlignment="1">
      <alignment horizontal="center" vertical="center" wrapText="1"/>
      <protection/>
    </xf>
    <xf numFmtId="0" fontId="66" fillId="0" borderId="26" xfId="39" applyFont="1" applyBorder="1" applyAlignment="1">
      <alignment horizontal="center" vertical="center" wrapText="1"/>
      <protection/>
    </xf>
    <xf numFmtId="0" fontId="66" fillId="0" borderId="46" xfId="39" applyFont="1" applyBorder="1" applyAlignment="1">
      <alignment horizontal="center" vertical="center" wrapText="1"/>
      <protection/>
    </xf>
    <xf numFmtId="0" fontId="66" fillId="0" borderId="2" xfId="39" applyFont="1" applyBorder="1" applyAlignment="1">
      <alignment horizontal="center" vertical="center"/>
      <protection/>
    </xf>
    <xf numFmtId="0" fontId="66" fillId="0" borderId="3" xfId="39" applyFont="1" applyBorder="1" applyAlignment="1">
      <alignment horizontal="center" vertical="center"/>
      <protection/>
    </xf>
    <xf numFmtId="0" fontId="66" fillId="0" borderId="19" xfId="39" applyFont="1" applyBorder="1" applyAlignment="1">
      <alignment horizontal="center" vertical="center"/>
      <protection/>
    </xf>
    <xf numFmtId="0" fontId="66" fillId="0" borderId="20" xfId="39" applyFont="1" applyBorder="1" applyAlignment="1">
      <alignment horizontal="center" vertical="center"/>
      <protection/>
    </xf>
    <xf numFmtId="0" fontId="66" fillId="0" borderId="52" xfId="39" applyFont="1" applyBorder="1" applyAlignment="1">
      <alignment horizontal="center" vertical="center"/>
      <protection/>
    </xf>
    <xf numFmtId="0" fontId="66" fillId="0" borderId="53" xfId="39" applyFont="1" applyBorder="1" applyAlignment="1">
      <alignment horizontal="center" vertical="center"/>
      <protection/>
    </xf>
    <xf numFmtId="0" fontId="66" fillId="0" borderId="40" xfId="39" applyFont="1" applyBorder="1" applyAlignment="1">
      <alignment horizontal="center" vertical="center"/>
      <protection/>
    </xf>
    <xf numFmtId="0" fontId="66" fillId="0" borderId="54" xfId="39" applyFont="1" applyBorder="1" applyAlignment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7" fillId="0" borderId="32" xfId="39" applyFont="1" applyBorder="1" applyAlignment="1">
      <alignment horizontal="center" vertical="center"/>
      <protection/>
    </xf>
    <xf numFmtId="0" fontId="17" fillId="0" borderId="65" xfId="39" applyFont="1" applyBorder="1" applyAlignment="1">
      <alignment horizontal="center" vertical="center"/>
      <protection/>
    </xf>
    <xf numFmtId="0" fontId="17" fillId="0" borderId="24" xfId="39" applyFont="1" applyBorder="1" applyAlignment="1" quotePrefix="1">
      <alignment horizontal="center" vertical="center"/>
      <protection/>
    </xf>
    <xf numFmtId="0" fontId="17" fillId="0" borderId="26" xfId="39" applyFont="1" applyBorder="1" applyAlignment="1" quotePrefix="1">
      <alignment horizontal="center" vertical="center"/>
      <protection/>
    </xf>
    <xf numFmtId="0" fontId="66" fillId="0" borderId="47" xfId="39" applyFont="1" applyBorder="1" applyAlignment="1">
      <alignment horizontal="center" vertical="center"/>
      <protection/>
    </xf>
    <xf numFmtId="0" fontId="66" fillId="0" borderId="21" xfId="39" applyFont="1" applyBorder="1" applyAlignment="1">
      <alignment horizontal="center" vertical="center"/>
      <protection/>
    </xf>
    <xf numFmtId="3" fontId="17" fillId="0" borderId="19" xfId="39" applyNumberFormat="1" applyFont="1" applyBorder="1" applyAlignment="1">
      <alignment vertical="center"/>
      <protection/>
    </xf>
    <xf numFmtId="3" fontId="17" fillId="0" borderId="20" xfId="39" applyNumberFormat="1" applyFont="1" applyBorder="1" applyAlignment="1">
      <alignment vertical="center"/>
      <protection/>
    </xf>
    <xf numFmtId="3" fontId="17" fillId="0" borderId="21" xfId="39" applyNumberFormat="1" applyFont="1" applyBorder="1" applyAlignment="1">
      <alignment vertical="center"/>
      <protection/>
    </xf>
    <xf numFmtId="3" fontId="17" fillId="0" borderId="20" xfId="39" applyNumberFormat="1" applyFont="1" applyBorder="1" applyAlignment="1">
      <alignment vertical="center" wrapText="1"/>
      <protection/>
    </xf>
    <xf numFmtId="3" fontId="17" fillId="0" borderId="21" xfId="39" applyNumberFormat="1" applyFont="1" applyBorder="1" applyAlignment="1">
      <alignment vertical="center" wrapText="1"/>
      <protection/>
    </xf>
    <xf numFmtId="0" fontId="66" fillId="0" borderId="47" xfId="39" applyFont="1" applyBorder="1" applyAlignment="1">
      <alignment horizontal="center" vertical="center" wrapText="1"/>
      <protection/>
    </xf>
    <xf numFmtId="0" fontId="66" fillId="0" borderId="19" xfId="39" applyFont="1" applyBorder="1" applyAlignment="1">
      <alignment horizontal="center" vertical="center" wrapText="1"/>
      <protection/>
    </xf>
    <xf numFmtId="0" fontId="66" fillId="0" borderId="21" xfId="39" applyFont="1" applyBorder="1" applyAlignment="1">
      <alignment horizontal="center" vertical="center" wrapText="1"/>
      <protection/>
    </xf>
    <xf numFmtId="0" fontId="66" fillId="0" borderId="63" xfId="39" applyFont="1" applyBorder="1" applyAlignment="1">
      <alignment vertical="center" wrapText="1"/>
      <protection/>
    </xf>
    <xf numFmtId="0" fontId="66" fillId="0" borderId="40" xfId="39" applyFont="1" applyBorder="1" applyAlignment="1">
      <alignment vertical="center" wrapText="1"/>
      <protection/>
    </xf>
    <xf numFmtId="0" fontId="66" fillId="0" borderId="54" xfId="39" applyFont="1" applyBorder="1" applyAlignment="1">
      <alignment vertical="center" wrapText="1"/>
      <protection/>
    </xf>
    <xf numFmtId="0" fontId="17" fillId="0" borderId="19" xfId="39" applyFont="1" applyBorder="1" applyAlignment="1" quotePrefix="1">
      <alignment horizontal="center" vertical="center"/>
      <protection/>
    </xf>
    <xf numFmtId="0" fontId="17" fillId="0" borderId="21" xfId="39" applyFont="1" applyBorder="1" applyAlignment="1" quotePrefix="1">
      <alignment horizontal="center" vertical="center"/>
      <protection/>
    </xf>
    <xf numFmtId="0" fontId="17" fillId="0" borderId="1" xfId="39" applyFont="1" applyBorder="1" applyAlignment="1">
      <alignment horizontal="center" vertical="center" wrapText="1"/>
      <protection/>
    </xf>
    <xf numFmtId="0" fontId="17" fillId="0" borderId="2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36" xfId="39" applyFont="1" applyBorder="1" applyAlignment="1">
      <alignment horizontal="center" vertical="center"/>
      <protection/>
    </xf>
    <xf numFmtId="0" fontId="17" fillId="0" borderId="20" xfId="39" applyFont="1" applyBorder="1" applyAlignment="1">
      <alignment horizontal="center" vertical="center"/>
      <protection/>
    </xf>
    <xf numFmtId="0" fontId="17" fillId="0" borderId="21" xfId="39" applyFont="1" applyBorder="1" applyAlignment="1">
      <alignment horizontal="center" vertical="center"/>
      <protection/>
    </xf>
    <xf numFmtId="0" fontId="66" fillId="0" borderId="37" xfId="39" applyFont="1" applyBorder="1" applyAlignment="1">
      <alignment horizontal="center" vertical="center" wrapText="1"/>
      <protection/>
    </xf>
    <xf numFmtId="0" fontId="66" fillId="0" borderId="25" xfId="39" applyFont="1" applyBorder="1" applyAlignment="1">
      <alignment horizontal="center" vertical="center" wrapText="1"/>
      <protection/>
    </xf>
    <xf numFmtId="0" fontId="66" fillId="0" borderId="26" xfId="39" applyFont="1" applyBorder="1" applyAlignment="1">
      <alignment horizontal="center" vertical="center" wrapText="1"/>
      <protection/>
    </xf>
    <xf numFmtId="0" fontId="17" fillId="0" borderId="20" xfId="39" applyFont="1" applyBorder="1" applyAlignment="1">
      <alignment horizontal="center"/>
      <protection/>
    </xf>
    <xf numFmtId="0" fontId="8" fillId="0" borderId="25" xfId="39" applyFont="1" applyBorder="1" applyAlignment="1">
      <alignment vertical="center"/>
      <protection/>
    </xf>
    <xf numFmtId="0" fontId="8" fillId="0" borderId="26" xfId="39" applyFont="1" applyBorder="1" applyAlignment="1">
      <alignment vertical="center"/>
      <protection/>
    </xf>
    <xf numFmtId="0" fontId="67" fillId="0" borderId="35" xfId="39" applyFont="1" applyBorder="1" applyAlignment="1">
      <alignment vertical="center" wrapText="1"/>
      <protection/>
    </xf>
    <xf numFmtId="0" fontId="67" fillId="0" borderId="10" xfId="39" applyFont="1" applyBorder="1" applyAlignment="1">
      <alignment vertical="center" wrapText="1"/>
      <protection/>
    </xf>
    <xf numFmtId="0" fontId="67" fillId="0" borderId="11" xfId="39" applyFont="1" applyBorder="1" applyAlignment="1">
      <alignment vertical="center" wrapText="1"/>
      <protection/>
    </xf>
  </cellXfs>
  <cellStyles count="31">
    <cellStyle name="Normal" xfId="0"/>
    <cellStyle name="Comma" xfId="15"/>
    <cellStyle name="Comma [0]" xfId="16"/>
    <cellStyle name="Hyperlink" xfId="17"/>
    <cellStyle name="Followed Hyperlink" xfId="18"/>
    <cellStyle name="Normál_02urlap" xfId="19"/>
    <cellStyle name="Normál_03urlap" xfId="20"/>
    <cellStyle name="Normál_04urlap" xfId="21"/>
    <cellStyle name="Normál_05urlap" xfId="22"/>
    <cellStyle name="Normál_06urlap" xfId="23"/>
    <cellStyle name="Normál_07urlap" xfId="24"/>
    <cellStyle name="Normál_08urlap" xfId="25"/>
    <cellStyle name="Normál_09urlap" xfId="26"/>
    <cellStyle name="Normál_10urlap" xfId="27"/>
    <cellStyle name="Normál_12urlap" xfId="28"/>
    <cellStyle name="Normál_15urlap" xfId="29"/>
    <cellStyle name="Normál_16urlap" xfId="30"/>
    <cellStyle name="Normál_17urlap" xfId="31"/>
    <cellStyle name="Normál_21urlap" xfId="32"/>
    <cellStyle name="Normál_22urlap" xfId="33"/>
    <cellStyle name="Normál_24urlap" xfId="34"/>
    <cellStyle name="Normál_25urlap" xfId="35"/>
    <cellStyle name="Normál_26urlap" xfId="36"/>
    <cellStyle name="Normál_31urlap" xfId="37"/>
    <cellStyle name="Normál_31URLAP_előadás" xfId="38"/>
    <cellStyle name="Normál_33urlap" xfId="39"/>
    <cellStyle name="Normál_BE1" xfId="40"/>
    <cellStyle name="Normal_KARSZJ3" xfId="41"/>
    <cellStyle name="Currency" xfId="42"/>
    <cellStyle name="Currency [0]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16</xdr:row>
      <xdr:rowOff>19050</xdr:rowOff>
    </xdr:from>
    <xdr:to>
      <xdr:col>25</xdr:col>
      <xdr:colOff>209550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619625" y="4000500"/>
          <a:ext cx="1047750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19050</xdr:rowOff>
    </xdr:from>
    <xdr:to>
      <xdr:col>30</xdr:col>
      <xdr:colOff>209550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4000500"/>
          <a:ext cx="1076325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28575</xdr:colOff>
      <xdr:row>22</xdr:row>
      <xdr:rowOff>47625</xdr:rowOff>
    </xdr:from>
    <xdr:to>
      <xdr:col>26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5886450"/>
          <a:ext cx="1076325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19050</xdr:rowOff>
    </xdr:from>
    <xdr:to>
      <xdr:col>31</xdr:col>
      <xdr:colOff>38100</xdr:colOff>
      <xdr:row>27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857875"/>
          <a:ext cx="112395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26</xdr:col>
      <xdr:colOff>0</xdr:colOff>
      <xdr:row>40</xdr:row>
      <xdr:rowOff>38100</xdr:rowOff>
    </xdr:to>
    <xdr:sp>
      <xdr:nvSpPr>
        <xdr:cNvPr id="5" name="Line 5"/>
        <xdr:cNvSpPr>
          <a:spLocks/>
        </xdr:cNvSpPr>
      </xdr:nvSpPr>
      <xdr:spPr>
        <a:xfrm>
          <a:off x="4591050" y="8086725"/>
          <a:ext cx="1085850" cy="3800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38100</xdr:rowOff>
    </xdr:from>
    <xdr:to>
      <xdr:col>26</xdr:col>
      <xdr:colOff>0</xdr:colOff>
      <xdr:row>29</xdr:row>
      <xdr:rowOff>47625</xdr:rowOff>
    </xdr:to>
    <xdr:sp>
      <xdr:nvSpPr>
        <xdr:cNvPr id="6" name="Line 6"/>
        <xdr:cNvSpPr>
          <a:spLocks/>
        </xdr:cNvSpPr>
      </xdr:nvSpPr>
      <xdr:spPr>
        <a:xfrm>
          <a:off x="5676900" y="812482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31</xdr:col>
      <xdr:colOff>9525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5676900" y="8086725"/>
          <a:ext cx="1104900" cy="3762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55</xdr:row>
      <xdr:rowOff>0</xdr:rowOff>
    </xdr:from>
    <xdr:to>
      <xdr:col>26</xdr:col>
      <xdr:colOff>0</xdr:colOff>
      <xdr:row>60</xdr:row>
      <xdr:rowOff>9525</xdr:rowOff>
    </xdr:to>
    <xdr:sp>
      <xdr:nvSpPr>
        <xdr:cNvPr id="8" name="Line 8"/>
        <xdr:cNvSpPr>
          <a:spLocks/>
        </xdr:cNvSpPr>
      </xdr:nvSpPr>
      <xdr:spPr>
        <a:xfrm>
          <a:off x="4591050" y="16725900"/>
          <a:ext cx="1085850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55</xdr:row>
      <xdr:rowOff>19050</xdr:rowOff>
    </xdr:from>
    <xdr:to>
      <xdr:col>31</xdr:col>
      <xdr:colOff>9525</xdr:colOff>
      <xdr:row>60</xdr:row>
      <xdr:rowOff>9525</xdr:rowOff>
    </xdr:to>
    <xdr:sp>
      <xdr:nvSpPr>
        <xdr:cNvPr id="9" name="Line 9"/>
        <xdr:cNvSpPr>
          <a:spLocks/>
        </xdr:cNvSpPr>
      </xdr:nvSpPr>
      <xdr:spPr>
        <a:xfrm>
          <a:off x="5695950" y="16744950"/>
          <a:ext cx="1085850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28575</xdr:rowOff>
    </xdr:from>
    <xdr:to>
      <xdr:col>25</xdr:col>
      <xdr:colOff>209550</xdr:colOff>
      <xdr:row>66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4581525" y="18611850"/>
          <a:ext cx="108585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19050</xdr:rowOff>
    </xdr:from>
    <xdr:to>
      <xdr:col>30</xdr:col>
      <xdr:colOff>209550</xdr:colOff>
      <xdr:row>65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5686425" y="18602325"/>
          <a:ext cx="1076325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</xdr:colOff>
      <xdr:row>41</xdr:row>
      <xdr:rowOff>0</xdr:rowOff>
    </xdr:from>
    <xdr:to>
      <xdr:col>25</xdr:col>
      <xdr:colOff>209550</xdr:colOff>
      <xdr:row>53</xdr:row>
      <xdr:rowOff>0</xdr:rowOff>
    </xdr:to>
    <xdr:sp>
      <xdr:nvSpPr>
        <xdr:cNvPr id="12" name="Line 12"/>
        <xdr:cNvSpPr>
          <a:spLocks/>
        </xdr:cNvSpPr>
      </xdr:nvSpPr>
      <xdr:spPr>
        <a:xfrm>
          <a:off x="4600575" y="12211050"/>
          <a:ext cx="10668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41</xdr:row>
      <xdr:rowOff>0</xdr:rowOff>
    </xdr:from>
    <xdr:to>
      <xdr:col>30</xdr:col>
      <xdr:colOff>209550</xdr:colOff>
      <xdr:row>52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5695950" y="12211050"/>
          <a:ext cx="106680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16</xdr:row>
      <xdr:rowOff>19050</xdr:rowOff>
    </xdr:from>
    <xdr:to>
      <xdr:col>26</xdr:col>
      <xdr:colOff>0</xdr:colOff>
      <xdr:row>27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33925" y="3552825"/>
          <a:ext cx="1076325" cy="404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9525</xdr:rowOff>
    </xdr:from>
    <xdr:to>
      <xdr:col>31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819775" y="3543300"/>
          <a:ext cx="1085850" cy="403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28</xdr:row>
      <xdr:rowOff>9525</xdr:rowOff>
    </xdr:from>
    <xdr:to>
      <xdr:col>26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7981950"/>
          <a:ext cx="108585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9525</xdr:rowOff>
    </xdr:from>
    <xdr:to>
      <xdr:col>30</xdr:col>
      <xdr:colOff>209550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7981950"/>
          <a:ext cx="106680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</xdr:colOff>
      <xdr:row>41</xdr:row>
      <xdr:rowOff>0</xdr:rowOff>
    </xdr:from>
    <xdr:to>
      <xdr:col>26</xdr:col>
      <xdr:colOff>9525</xdr:colOff>
      <xdr:row>46</xdr:row>
      <xdr:rowOff>19050</xdr:rowOff>
    </xdr:to>
    <xdr:sp>
      <xdr:nvSpPr>
        <xdr:cNvPr id="5" name="Line 5"/>
        <xdr:cNvSpPr>
          <a:spLocks/>
        </xdr:cNvSpPr>
      </xdr:nvSpPr>
      <xdr:spPr>
        <a:xfrm>
          <a:off x="4733925" y="12734925"/>
          <a:ext cx="108585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41</xdr:row>
      <xdr:rowOff>9525</xdr:rowOff>
    </xdr:from>
    <xdr:to>
      <xdr:col>30</xdr:col>
      <xdr:colOff>200025</xdr:colOff>
      <xdr:row>45</xdr:row>
      <xdr:rowOff>333375</xdr:rowOff>
    </xdr:to>
    <xdr:sp>
      <xdr:nvSpPr>
        <xdr:cNvPr id="6" name="Line 6"/>
        <xdr:cNvSpPr>
          <a:spLocks/>
        </xdr:cNvSpPr>
      </xdr:nvSpPr>
      <xdr:spPr>
        <a:xfrm>
          <a:off x="5819775" y="12744450"/>
          <a:ext cx="1066800" cy="1733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47</xdr:row>
      <xdr:rowOff>19050</xdr:rowOff>
    </xdr:from>
    <xdr:to>
      <xdr:col>25</xdr:col>
      <xdr:colOff>190500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4724400" y="14868525"/>
          <a:ext cx="1057275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31</xdr:col>
      <xdr:colOff>9525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5810250" y="14849475"/>
          <a:ext cx="1104900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53</xdr:row>
      <xdr:rowOff>9525</xdr:rowOff>
    </xdr:from>
    <xdr:to>
      <xdr:col>26</xdr:col>
      <xdr:colOff>0</xdr:colOff>
      <xdr:row>58</xdr:row>
      <xdr:rowOff>9525</xdr:rowOff>
    </xdr:to>
    <xdr:sp>
      <xdr:nvSpPr>
        <xdr:cNvPr id="9" name="Line 9"/>
        <xdr:cNvSpPr>
          <a:spLocks/>
        </xdr:cNvSpPr>
      </xdr:nvSpPr>
      <xdr:spPr>
        <a:xfrm>
          <a:off x="4724400" y="16973550"/>
          <a:ext cx="1085850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53</xdr:row>
      <xdr:rowOff>19050</xdr:rowOff>
    </xdr:from>
    <xdr:to>
      <xdr:col>30</xdr:col>
      <xdr:colOff>200025</xdr:colOff>
      <xdr:row>57</xdr:row>
      <xdr:rowOff>333375</xdr:rowOff>
    </xdr:to>
    <xdr:sp>
      <xdr:nvSpPr>
        <xdr:cNvPr id="10" name="Line 10"/>
        <xdr:cNvSpPr>
          <a:spLocks/>
        </xdr:cNvSpPr>
      </xdr:nvSpPr>
      <xdr:spPr>
        <a:xfrm>
          <a:off x="5819775" y="16983075"/>
          <a:ext cx="1066800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209550</xdr:colOff>
      <xdr:row>59</xdr:row>
      <xdr:rowOff>0</xdr:rowOff>
    </xdr:from>
    <xdr:to>
      <xdr:col>25</xdr:col>
      <xdr:colOff>190500</xdr:colOff>
      <xdr:row>64</xdr:row>
      <xdr:rowOff>0</xdr:rowOff>
    </xdr:to>
    <xdr:sp>
      <xdr:nvSpPr>
        <xdr:cNvPr id="11" name="Line 11"/>
        <xdr:cNvSpPr>
          <a:spLocks/>
        </xdr:cNvSpPr>
      </xdr:nvSpPr>
      <xdr:spPr>
        <a:xfrm>
          <a:off x="4705350" y="19078575"/>
          <a:ext cx="1076325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28575</xdr:colOff>
      <xdr:row>59</xdr:row>
      <xdr:rowOff>19050</xdr:rowOff>
    </xdr:from>
    <xdr:to>
      <xdr:col>31</xdr:col>
      <xdr:colOff>0</xdr:colOff>
      <xdr:row>64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19097625"/>
          <a:ext cx="1066800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58</xdr:row>
      <xdr:rowOff>133350</xdr:rowOff>
    </xdr:from>
    <xdr:to>
      <xdr:col>24</xdr:col>
      <xdr:colOff>209550</xdr:colOff>
      <xdr:row>58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19575" y="15154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9525</xdr:colOff>
      <xdr:row>53</xdr:row>
      <xdr:rowOff>133350</xdr:rowOff>
    </xdr:from>
    <xdr:to>
      <xdr:col>24</xdr:col>
      <xdr:colOff>209550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219575" y="14030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46</xdr:col>
      <xdr:colOff>542925</xdr:colOff>
      <xdr:row>78</xdr:row>
      <xdr:rowOff>238125</xdr:rowOff>
    </xdr:from>
    <xdr:to>
      <xdr:col>47</xdr:col>
      <xdr:colOff>571500</xdr:colOff>
      <xdr:row>78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1506200" y="206025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26</xdr:row>
      <xdr:rowOff>161925</xdr:rowOff>
    </xdr:from>
    <xdr:to>
      <xdr:col>40</xdr:col>
      <xdr:colOff>57150</xdr:colOff>
      <xdr:row>26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581900" y="6410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28</xdr:row>
      <xdr:rowOff>133350</xdr:rowOff>
    </xdr:from>
    <xdr:to>
      <xdr:col>40</xdr:col>
      <xdr:colOff>57150</xdr:colOff>
      <xdr:row>28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581900" y="69342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27</xdr:row>
      <xdr:rowOff>161925</xdr:rowOff>
    </xdr:from>
    <xdr:to>
      <xdr:col>40</xdr:col>
      <xdr:colOff>57150</xdr:colOff>
      <xdr:row>27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581900" y="668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6106775" y="129349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152400</xdr:rowOff>
    </xdr:from>
    <xdr:to>
      <xdr:col>39</xdr:col>
      <xdr:colOff>200025</xdr:colOff>
      <xdr:row>40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505700" y="10239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41</xdr:row>
      <xdr:rowOff>133350</xdr:rowOff>
    </xdr:from>
    <xdr:to>
      <xdr:col>39</xdr:col>
      <xdr:colOff>209550</xdr:colOff>
      <xdr:row>41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515225" y="1049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42</xdr:row>
      <xdr:rowOff>133350</xdr:rowOff>
    </xdr:from>
    <xdr:to>
      <xdr:col>40</xdr:col>
      <xdr:colOff>19050</xdr:colOff>
      <xdr:row>42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7543800" y="10772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43</xdr:row>
      <xdr:rowOff>142875</xdr:rowOff>
    </xdr:from>
    <xdr:to>
      <xdr:col>40</xdr:col>
      <xdr:colOff>9525</xdr:colOff>
      <xdr:row>43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534275" y="11058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44</xdr:row>
      <xdr:rowOff>133350</xdr:rowOff>
    </xdr:from>
    <xdr:to>
      <xdr:col>40</xdr:col>
      <xdr:colOff>28575</xdr:colOff>
      <xdr:row>44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7553325" y="11325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45</xdr:row>
      <xdr:rowOff>161925</xdr:rowOff>
    </xdr:from>
    <xdr:to>
      <xdr:col>40</xdr:col>
      <xdr:colOff>9525</xdr:colOff>
      <xdr:row>45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7534275" y="11630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46</xdr:row>
      <xdr:rowOff>180975</xdr:rowOff>
    </xdr:from>
    <xdr:to>
      <xdr:col>39</xdr:col>
      <xdr:colOff>200025</xdr:colOff>
      <xdr:row>46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505700" y="11925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47</xdr:row>
      <xdr:rowOff>171450</xdr:rowOff>
    </xdr:from>
    <xdr:to>
      <xdr:col>40</xdr:col>
      <xdr:colOff>0</xdr:colOff>
      <xdr:row>47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7524750" y="12192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61</xdr:row>
      <xdr:rowOff>161925</xdr:rowOff>
    </xdr:from>
    <xdr:to>
      <xdr:col>40</xdr:col>
      <xdr:colOff>0</xdr:colOff>
      <xdr:row>61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7524750" y="15935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49</xdr:row>
      <xdr:rowOff>209550</xdr:rowOff>
    </xdr:from>
    <xdr:to>
      <xdr:col>40</xdr:col>
      <xdr:colOff>28575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7553325" y="12858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50</xdr:row>
      <xdr:rowOff>180975</xdr:rowOff>
    </xdr:from>
    <xdr:to>
      <xdr:col>40</xdr:col>
      <xdr:colOff>9525</xdr:colOff>
      <xdr:row>50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7534275" y="132016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53</xdr:row>
      <xdr:rowOff>161925</xdr:rowOff>
    </xdr:from>
    <xdr:to>
      <xdr:col>40</xdr:col>
      <xdr:colOff>9525</xdr:colOff>
      <xdr:row>53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534275" y="140589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171450</xdr:rowOff>
    </xdr:from>
    <xdr:to>
      <xdr:col>40</xdr:col>
      <xdr:colOff>0</xdr:colOff>
      <xdr:row>55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7524750" y="146208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58</xdr:row>
      <xdr:rowOff>133350</xdr:rowOff>
    </xdr:from>
    <xdr:to>
      <xdr:col>39</xdr:col>
      <xdr:colOff>209550</xdr:colOff>
      <xdr:row>58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7515225" y="15154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62</xdr:row>
      <xdr:rowOff>161925</xdr:rowOff>
    </xdr:from>
    <xdr:to>
      <xdr:col>40</xdr:col>
      <xdr:colOff>19050</xdr:colOff>
      <xdr:row>62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7543800" y="16211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64</xdr:row>
      <xdr:rowOff>9525</xdr:rowOff>
    </xdr:from>
    <xdr:to>
      <xdr:col>40</xdr:col>
      <xdr:colOff>9525</xdr:colOff>
      <xdr:row>64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534275" y="164687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65</xdr:row>
      <xdr:rowOff>152400</xdr:rowOff>
    </xdr:from>
    <xdr:to>
      <xdr:col>40</xdr:col>
      <xdr:colOff>47625</xdr:colOff>
      <xdr:row>65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572375" y="16754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161925</xdr:rowOff>
    </xdr:from>
    <xdr:to>
      <xdr:col>40</xdr:col>
      <xdr:colOff>0</xdr:colOff>
      <xdr:row>67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7524750" y="17316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68</xdr:row>
      <xdr:rowOff>142875</xdr:rowOff>
    </xdr:from>
    <xdr:to>
      <xdr:col>40</xdr:col>
      <xdr:colOff>9525</xdr:colOff>
      <xdr:row>68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534275" y="175736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152400</xdr:rowOff>
    </xdr:from>
    <xdr:to>
      <xdr:col>39</xdr:col>
      <xdr:colOff>200025</xdr:colOff>
      <xdr:row>69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505700" y="17859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70</xdr:row>
      <xdr:rowOff>161925</xdr:rowOff>
    </xdr:from>
    <xdr:to>
      <xdr:col>39</xdr:col>
      <xdr:colOff>200025</xdr:colOff>
      <xdr:row>70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7505700" y="18221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72</xdr:row>
      <xdr:rowOff>142875</xdr:rowOff>
    </xdr:from>
    <xdr:to>
      <xdr:col>39</xdr:col>
      <xdr:colOff>200025</xdr:colOff>
      <xdr:row>72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7505700" y="187547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41</xdr:row>
      <xdr:rowOff>0</xdr:rowOff>
    </xdr:from>
    <xdr:to>
      <xdr:col>53</xdr:col>
      <xdr:colOff>276225</xdr:colOff>
      <xdr:row>41</xdr:row>
      <xdr:rowOff>0</xdr:rowOff>
    </xdr:to>
    <xdr:sp>
      <xdr:nvSpPr>
        <xdr:cNvPr id="30" name="Line 30"/>
        <xdr:cNvSpPr>
          <a:spLocks/>
        </xdr:cNvSpPr>
      </xdr:nvSpPr>
      <xdr:spPr>
        <a:xfrm>
          <a:off x="14868525" y="103632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38</xdr:row>
      <xdr:rowOff>0</xdr:rowOff>
    </xdr:from>
    <xdr:to>
      <xdr:col>53</xdr:col>
      <xdr:colOff>495300</xdr:colOff>
      <xdr:row>38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9534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200025</xdr:colOff>
      <xdr:row>31</xdr:row>
      <xdr:rowOff>123825</xdr:rowOff>
    </xdr:from>
    <xdr:to>
      <xdr:col>40</xdr:col>
      <xdr:colOff>66675</xdr:colOff>
      <xdr:row>31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7486650" y="7753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71</xdr:row>
      <xdr:rowOff>142875</xdr:rowOff>
    </xdr:from>
    <xdr:to>
      <xdr:col>39</xdr:col>
      <xdr:colOff>142875</xdr:colOff>
      <xdr:row>71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7524750" y="18478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73</xdr:row>
      <xdr:rowOff>0</xdr:rowOff>
    </xdr:from>
    <xdr:to>
      <xdr:col>39</xdr:col>
      <xdr:colOff>209550</xdr:colOff>
      <xdr:row>73</xdr:row>
      <xdr:rowOff>0</xdr:rowOff>
    </xdr:to>
    <xdr:sp>
      <xdr:nvSpPr>
        <xdr:cNvPr id="34" name="Line 34"/>
        <xdr:cNvSpPr>
          <a:spLocks/>
        </xdr:cNvSpPr>
      </xdr:nvSpPr>
      <xdr:spPr>
        <a:xfrm>
          <a:off x="7496175" y="1888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142875</xdr:colOff>
      <xdr:row>73</xdr:row>
      <xdr:rowOff>0</xdr:rowOff>
    </xdr:from>
    <xdr:to>
      <xdr:col>30</xdr:col>
      <xdr:colOff>114300</xdr:colOff>
      <xdr:row>73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229225" y="18888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142875</xdr:colOff>
      <xdr:row>70</xdr:row>
      <xdr:rowOff>114300</xdr:rowOff>
    </xdr:from>
    <xdr:to>
      <xdr:col>25</xdr:col>
      <xdr:colOff>28575</xdr:colOff>
      <xdr:row>70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4133850" y="181737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33</xdr:row>
      <xdr:rowOff>0</xdr:rowOff>
    </xdr:from>
    <xdr:to>
      <xdr:col>30</xdr:col>
      <xdr:colOff>209550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038850" y="95059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47</xdr:row>
      <xdr:rowOff>161925</xdr:rowOff>
    </xdr:from>
    <xdr:to>
      <xdr:col>31</xdr:col>
      <xdr:colOff>104775</xdr:colOff>
      <xdr:row>47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38950" y="14049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209550</xdr:colOff>
      <xdr:row>48</xdr:row>
      <xdr:rowOff>161925</xdr:rowOff>
    </xdr:from>
    <xdr:to>
      <xdr:col>31</xdr:col>
      <xdr:colOff>76200</xdr:colOff>
      <xdr:row>48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29425" y="1432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19050</xdr:colOff>
      <xdr:row>49</xdr:row>
      <xdr:rowOff>152400</xdr:rowOff>
    </xdr:from>
    <xdr:to>
      <xdr:col>31</xdr:col>
      <xdr:colOff>76200</xdr:colOff>
      <xdr:row>49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886575" y="14592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200025</xdr:colOff>
      <xdr:row>14</xdr:row>
      <xdr:rowOff>152400</xdr:rowOff>
    </xdr:from>
    <xdr:to>
      <xdr:col>31</xdr:col>
      <xdr:colOff>133350</xdr:colOff>
      <xdr:row>14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819900" y="3581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142875</xdr:rowOff>
    </xdr:from>
    <xdr:to>
      <xdr:col>31</xdr:col>
      <xdr:colOff>133350</xdr:colOff>
      <xdr:row>22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734175" y="5781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142875</xdr:colOff>
      <xdr:row>29</xdr:row>
      <xdr:rowOff>219075</xdr:rowOff>
    </xdr:from>
    <xdr:to>
      <xdr:col>31</xdr:col>
      <xdr:colOff>114300</xdr:colOff>
      <xdr:row>29</xdr:row>
      <xdr:rowOff>219075</xdr:rowOff>
    </xdr:to>
    <xdr:sp>
      <xdr:nvSpPr>
        <xdr:cNvPr id="6" name="Line 6"/>
        <xdr:cNvSpPr>
          <a:spLocks/>
        </xdr:cNvSpPr>
      </xdr:nvSpPr>
      <xdr:spPr>
        <a:xfrm>
          <a:off x="6762750" y="8039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114300</xdr:colOff>
      <xdr:row>44</xdr:row>
      <xdr:rowOff>209550</xdr:rowOff>
    </xdr:from>
    <xdr:to>
      <xdr:col>31</xdr:col>
      <xdr:colOff>123825</xdr:colOff>
      <xdr:row>44</xdr:row>
      <xdr:rowOff>209550</xdr:rowOff>
    </xdr:to>
    <xdr:sp>
      <xdr:nvSpPr>
        <xdr:cNvPr id="7" name="Line 7"/>
        <xdr:cNvSpPr>
          <a:spLocks/>
        </xdr:cNvSpPr>
      </xdr:nvSpPr>
      <xdr:spPr>
        <a:xfrm>
          <a:off x="6734175" y="13144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104775</xdr:colOff>
      <xdr:row>40</xdr:row>
      <xdr:rowOff>200025</xdr:rowOff>
    </xdr:from>
    <xdr:to>
      <xdr:col>31</xdr:col>
      <xdr:colOff>95250</xdr:colOff>
      <xdr:row>40</xdr:row>
      <xdr:rowOff>200025</xdr:rowOff>
    </xdr:to>
    <xdr:sp>
      <xdr:nvSpPr>
        <xdr:cNvPr id="8" name="Line 8"/>
        <xdr:cNvSpPr>
          <a:spLocks/>
        </xdr:cNvSpPr>
      </xdr:nvSpPr>
      <xdr:spPr>
        <a:xfrm>
          <a:off x="6724650" y="116014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95250</xdr:colOff>
      <xdr:row>34</xdr:row>
      <xdr:rowOff>142875</xdr:rowOff>
    </xdr:from>
    <xdr:to>
      <xdr:col>31</xdr:col>
      <xdr:colOff>114300</xdr:colOff>
      <xdr:row>34</xdr:row>
      <xdr:rowOff>142875</xdr:rowOff>
    </xdr:to>
    <xdr:sp>
      <xdr:nvSpPr>
        <xdr:cNvPr id="9" name="Line 9"/>
        <xdr:cNvSpPr>
          <a:spLocks/>
        </xdr:cNvSpPr>
      </xdr:nvSpPr>
      <xdr:spPr>
        <a:xfrm>
          <a:off x="6715125" y="9801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152400</xdr:colOff>
      <xdr:row>35</xdr:row>
      <xdr:rowOff>142875</xdr:rowOff>
    </xdr:from>
    <xdr:to>
      <xdr:col>31</xdr:col>
      <xdr:colOff>133350</xdr:colOff>
      <xdr:row>35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677227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showGridLines="0" workbookViewId="0" topLeftCell="A16">
      <selection activeCell="AO35" sqref="AO35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221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9" t="s">
        <v>222</v>
      </c>
      <c r="C4" s="10" t="s">
        <v>223</v>
      </c>
      <c r="D4" s="10"/>
      <c r="E4" s="10"/>
      <c r="F4" s="10"/>
      <c r="G4" s="10"/>
      <c r="H4" s="10"/>
      <c r="I4" s="10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224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224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4" t="s">
        <v>225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3"/>
      <c r="AF9" s="8"/>
    </row>
    <row r="10" spans="1:32" ht="13.5" thickBot="1">
      <c r="A10" s="4"/>
      <c r="B10" s="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8"/>
      <c r="AF10" s="8"/>
    </row>
    <row r="11" spans="1:32" ht="13.5" thickBot="1">
      <c r="A11" s="4"/>
      <c r="B11" s="4"/>
      <c r="C11" s="18"/>
      <c r="D11" s="19">
        <v>5</v>
      </c>
      <c r="E11" s="20">
        <v>1</v>
      </c>
      <c r="F11" s="20">
        <v>3</v>
      </c>
      <c r="G11" s="20">
        <v>0</v>
      </c>
      <c r="H11" s="20">
        <v>0</v>
      </c>
      <c r="I11" s="21">
        <v>9</v>
      </c>
      <c r="J11" s="6"/>
      <c r="K11" s="19">
        <v>1</v>
      </c>
      <c r="L11" s="20">
        <v>2</v>
      </c>
      <c r="M11" s="20">
        <v>5</v>
      </c>
      <c r="N11" s="21">
        <v>4</v>
      </c>
      <c r="O11" s="6"/>
      <c r="P11" s="19">
        <v>0</v>
      </c>
      <c r="Q11" s="21">
        <v>1</v>
      </c>
      <c r="R11" s="6"/>
      <c r="S11" s="19">
        <v>2</v>
      </c>
      <c r="T11" s="22">
        <v>8</v>
      </c>
      <c r="U11" s="22">
        <v>0</v>
      </c>
      <c r="V11" s="23">
        <v>0</v>
      </c>
      <c r="W11" s="6"/>
      <c r="X11" s="19">
        <v>7</v>
      </c>
      <c r="Y11" s="22">
        <v>5</v>
      </c>
      <c r="Z11" s="22">
        <v>1</v>
      </c>
      <c r="AA11" s="22">
        <v>1</v>
      </c>
      <c r="AB11" s="22">
        <v>1</v>
      </c>
      <c r="AC11" s="23">
        <v>5</v>
      </c>
      <c r="AD11" s="24"/>
      <c r="AE11" s="8"/>
      <c r="AF11" s="8"/>
    </row>
    <row r="12" spans="1:32" ht="12.75">
      <c r="A12" s="4"/>
      <c r="B12" s="4"/>
      <c r="C12" s="25"/>
      <c r="D12" s="26" t="s">
        <v>226</v>
      </c>
      <c r="E12" s="26"/>
      <c r="F12" s="26"/>
      <c r="G12" s="26"/>
      <c r="H12" s="26"/>
      <c r="I12" s="26"/>
      <c r="J12" s="27"/>
      <c r="K12" s="26" t="s">
        <v>227</v>
      </c>
      <c r="L12" s="26"/>
      <c r="M12" s="26"/>
      <c r="N12" s="26"/>
      <c r="O12" s="27"/>
      <c r="P12" s="28" t="s">
        <v>228</v>
      </c>
      <c r="Q12" s="28"/>
      <c r="R12" s="27"/>
      <c r="S12" s="28" t="s">
        <v>229</v>
      </c>
      <c r="T12" s="28"/>
      <c r="U12" s="28"/>
      <c r="V12" s="28"/>
      <c r="W12" s="27"/>
      <c r="X12" s="26" t="s">
        <v>230</v>
      </c>
      <c r="Y12" s="29"/>
      <c r="Z12" s="26"/>
      <c r="AA12" s="26"/>
      <c r="AB12" s="26"/>
      <c r="AC12" s="26"/>
      <c r="AD12" s="24"/>
      <c r="AE12" s="8"/>
      <c r="AF12" s="8"/>
    </row>
    <row r="13" spans="1:32" ht="12.75">
      <c r="A13" s="4"/>
      <c r="B13" s="4"/>
      <c r="C13" s="30"/>
      <c r="D13" s="31" t="s">
        <v>222</v>
      </c>
      <c r="E13" s="31" t="s">
        <v>222</v>
      </c>
      <c r="F13" s="31"/>
      <c r="G13" s="31" t="s">
        <v>222</v>
      </c>
      <c r="H13" s="31"/>
      <c r="I13" s="31" t="s">
        <v>222</v>
      </c>
      <c r="J13" s="32" t="s">
        <v>222</v>
      </c>
      <c r="K13" s="31" t="s">
        <v>222</v>
      </c>
      <c r="L13" s="31" t="s">
        <v>222</v>
      </c>
      <c r="M13" s="31"/>
      <c r="N13" s="31"/>
      <c r="O13" s="32"/>
      <c r="P13" s="33"/>
      <c r="Q13" s="33"/>
      <c r="R13" s="32"/>
      <c r="S13" s="33"/>
      <c r="T13" s="33"/>
      <c r="U13" s="33"/>
      <c r="V13" s="33"/>
      <c r="W13" s="32"/>
      <c r="X13" s="34"/>
      <c r="Y13" s="31"/>
      <c r="Z13" s="31"/>
      <c r="AA13" s="31"/>
      <c r="AB13" s="31"/>
      <c r="AC13" s="31"/>
      <c r="AD13" s="35"/>
      <c r="AE13" s="8"/>
      <c r="AF13" s="8"/>
    </row>
    <row r="14" spans="1:32" ht="19.5" customHeight="1">
      <c r="A14" s="4"/>
      <c r="B14" s="4"/>
      <c r="C14" s="6"/>
      <c r="D14" s="36"/>
      <c r="E14" s="36"/>
      <c r="F14" s="36"/>
      <c r="G14" s="36"/>
      <c r="H14" s="36"/>
      <c r="I14" s="36"/>
      <c r="J14" s="37"/>
      <c r="K14" s="36"/>
      <c r="L14" s="36"/>
      <c r="M14" s="36"/>
      <c r="N14" s="36"/>
      <c r="O14" s="37"/>
      <c r="P14" s="38"/>
      <c r="Q14" s="38"/>
      <c r="R14" s="37"/>
      <c r="S14" s="38"/>
      <c r="T14" s="38"/>
      <c r="U14" s="38"/>
      <c r="V14" s="38"/>
      <c r="W14" s="37"/>
      <c r="X14" s="6"/>
      <c r="Y14" s="36"/>
      <c r="Z14" s="36"/>
      <c r="AA14" s="36"/>
      <c r="AB14" s="36"/>
      <c r="AC14" s="36"/>
      <c r="AD14" s="6"/>
      <c r="AE14" s="8"/>
      <c r="AF14" s="8"/>
    </row>
    <row r="15" spans="1:32" ht="12.75">
      <c r="A15" s="4"/>
      <c r="B15" s="4"/>
      <c r="C15" s="7" t="s">
        <v>231</v>
      </c>
      <c r="D15" s="36"/>
      <c r="E15" s="36"/>
      <c r="F15" s="36"/>
      <c r="G15" s="36"/>
      <c r="H15" s="36"/>
      <c r="I15" s="36"/>
      <c r="J15" s="37"/>
      <c r="K15" s="36"/>
      <c r="L15" s="36"/>
      <c r="M15" s="36"/>
      <c r="N15" s="36"/>
      <c r="O15" s="37"/>
      <c r="P15" s="38"/>
      <c r="Q15" s="36"/>
      <c r="R15" s="36"/>
      <c r="S15" s="37"/>
      <c r="T15" s="38"/>
      <c r="U15" s="38"/>
      <c r="V15" s="38"/>
      <c r="W15" s="38"/>
      <c r="X15" s="6"/>
      <c r="Y15" s="36"/>
      <c r="Z15" s="36"/>
      <c r="AA15" s="36"/>
      <c r="AB15" s="36"/>
      <c r="AC15" s="36"/>
      <c r="AD15" s="6"/>
      <c r="AE15" s="8"/>
      <c r="AF15" s="8"/>
    </row>
    <row r="16" spans="1:32" ht="12.75">
      <c r="A16" s="4"/>
      <c r="B16" s="4"/>
      <c r="C16" s="6"/>
      <c r="D16" s="6"/>
      <c r="E16" s="6"/>
      <c r="F16" s="10" t="s">
        <v>232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"/>
      <c r="C17" s="6"/>
      <c r="D17" s="6"/>
      <c r="E17" s="6"/>
      <c r="F17" s="10" t="s">
        <v>233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222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9.5">
      <c r="A23" s="39" t="s">
        <v>234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2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3" t="s">
        <v>235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4"/>
      <c r="M26" s="44"/>
      <c r="N26" s="44"/>
      <c r="O26" s="44"/>
      <c r="P26" s="44"/>
      <c r="Q26" s="44"/>
      <c r="R26" s="44"/>
      <c r="S26" s="44"/>
      <c r="T26" s="4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2"/>
    </row>
    <row r="27" spans="1:32" ht="23.25">
      <c r="A27" s="43" t="s">
        <v>236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5"/>
      <c r="M27" s="45"/>
      <c r="N27" s="45"/>
      <c r="O27" s="45"/>
      <c r="P27" s="45"/>
      <c r="Q27" s="45"/>
      <c r="R27" s="45"/>
      <c r="S27" s="45"/>
      <c r="T27" s="45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2"/>
    </row>
    <row r="28" spans="1:32" ht="22.5">
      <c r="A28" s="46" t="s">
        <v>237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</row>
    <row r="29" spans="1:32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2.7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 hidden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 hidden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6"/>
      <c r="D35" s="6" t="s">
        <v>238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</row>
    <row r="36" spans="1:32" ht="12.75">
      <c r="A36" s="4"/>
      <c r="B36" s="6"/>
      <c r="C36" s="6"/>
      <c r="D36" s="6"/>
      <c r="E36" s="6"/>
      <c r="F36" s="10" t="s">
        <v>239</v>
      </c>
      <c r="G36" s="10"/>
      <c r="H36" s="10"/>
      <c r="I36" s="10" t="s">
        <v>240</v>
      </c>
      <c r="J36" s="10"/>
      <c r="K36" s="10"/>
      <c r="L36" s="10"/>
      <c r="M36" s="10"/>
      <c r="N36" s="10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1:32" ht="12.75">
      <c r="A37" s="4"/>
      <c r="B37" s="6"/>
      <c r="C37" s="6"/>
      <c r="D37" s="6"/>
      <c r="E37" s="6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1:32" ht="12.75">
      <c r="A40" s="4"/>
      <c r="B40" s="6" t="s">
        <v>241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242</v>
      </c>
      <c r="U40" s="6"/>
      <c r="W40" s="6"/>
      <c r="X40" s="6"/>
      <c r="Y40" s="6"/>
      <c r="Z40" s="6"/>
      <c r="AA40" s="6"/>
      <c r="AB40" s="6"/>
      <c r="AC40" s="6"/>
      <c r="AD40" s="6"/>
      <c r="AE40" s="6"/>
      <c r="AF40" s="8"/>
    </row>
    <row r="41" spans="1:32" ht="12.75">
      <c r="A41" s="4"/>
      <c r="B41" s="26"/>
      <c r="C41" s="36"/>
      <c r="D41" s="36"/>
      <c r="E41" s="1530" t="s">
        <v>243</v>
      </c>
      <c r="F41" s="1530"/>
      <c r="G41" s="1530"/>
      <c r="H41" s="1530"/>
      <c r="I41" s="1530"/>
      <c r="J41" s="1530"/>
      <c r="K41" s="1530"/>
      <c r="L41" s="36"/>
      <c r="M41" s="36"/>
      <c r="N41" s="6"/>
      <c r="O41" s="6"/>
      <c r="P41" s="6"/>
      <c r="Q41" s="6"/>
      <c r="R41" s="6"/>
      <c r="S41" s="6"/>
      <c r="T41" s="47"/>
      <c r="U41" s="47"/>
      <c r="V41" s="1529" t="s">
        <v>244</v>
      </c>
      <c r="W41" s="1529"/>
      <c r="X41" s="1529"/>
      <c r="Y41" s="1529"/>
      <c r="Z41" s="1529"/>
      <c r="AA41" s="1529"/>
      <c r="AB41" s="1529"/>
      <c r="AC41" s="47"/>
      <c r="AD41" s="6"/>
      <c r="AE41" s="6"/>
      <c r="AF41" s="8"/>
    </row>
    <row r="42" spans="1:32" ht="12.75">
      <c r="A42" s="4"/>
      <c r="B42" s="26"/>
      <c r="C42" s="36"/>
      <c r="D42" s="36"/>
      <c r="E42" s="50"/>
      <c r="F42" s="51"/>
      <c r="G42" s="1531" t="s">
        <v>245</v>
      </c>
      <c r="H42" s="1531"/>
      <c r="I42" s="1531"/>
      <c r="J42" s="51"/>
      <c r="K42" s="51"/>
      <c r="L42" s="36"/>
      <c r="M42" s="36"/>
      <c r="N42" s="6"/>
      <c r="O42" s="6"/>
      <c r="P42" s="6"/>
      <c r="Q42" s="6"/>
      <c r="R42" s="6"/>
      <c r="S42" s="6"/>
      <c r="T42" s="52"/>
      <c r="U42" s="52"/>
      <c r="V42" s="49"/>
      <c r="W42" s="1529" t="s">
        <v>246</v>
      </c>
      <c r="X42" s="1529"/>
      <c r="Y42" s="1529"/>
      <c r="Z42" s="1529"/>
      <c r="AA42" s="1529"/>
      <c r="AB42" s="49"/>
      <c r="AC42" s="52"/>
      <c r="AD42" s="6"/>
      <c r="AE42" s="6"/>
      <c r="AF42" s="8"/>
    </row>
    <row r="43" spans="1:32" ht="12.75">
      <c r="A43" s="4"/>
      <c r="B43" s="6"/>
      <c r="C43" s="36"/>
      <c r="D43" s="36"/>
      <c r="E43" s="29"/>
      <c r="F43" s="36"/>
      <c r="G43" s="36"/>
      <c r="H43" s="36"/>
      <c r="I43" s="36"/>
      <c r="J43" s="36"/>
      <c r="K43" s="36"/>
      <c r="L43" s="36"/>
      <c r="M43" s="36"/>
      <c r="N43" s="6"/>
      <c r="O43" s="6"/>
      <c r="P43" s="6"/>
      <c r="Q43" s="6"/>
      <c r="R43" s="6"/>
      <c r="S43" s="6"/>
      <c r="T43" s="47"/>
      <c r="U43" s="47"/>
      <c r="V43" s="47"/>
      <c r="W43" s="47"/>
      <c r="X43" s="53"/>
      <c r="Y43" s="47"/>
      <c r="Z43" s="47"/>
      <c r="AA43" s="47"/>
      <c r="AB43" s="47"/>
      <c r="AC43" s="47"/>
      <c r="AD43" s="6"/>
      <c r="AE43" s="6"/>
      <c r="AF43" s="8"/>
    </row>
    <row r="44" spans="1:32" ht="12.75">
      <c r="A44" s="4"/>
      <c r="B44" s="2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6" t="s">
        <v>247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2" ht="12.75">
      <c r="A48" s="4"/>
      <c r="B48" s="6"/>
      <c r="C48" s="54"/>
      <c r="D48" s="54"/>
      <c r="E48" s="1528">
        <v>153962</v>
      </c>
      <c r="F48" s="1528"/>
      <c r="G48" s="1528"/>
      <c r="H48" s="54"/>
      <c r="I48" s="54"/>
      <c r="J48" s="5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/>
      <c r="C49" s="1532" t="s">
        <v>248</v>
      </c>
      <c r="D49" s="1532"/>
      <c r="E49" s="1532"/>
      <c r="F49" s="1532"/>
      <c r="G49" s="1532"/>
      <c r="H49" s="1532"/>
      <c r="I49" s="1532"/>
      <c r="J49" s="5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10"/>
      <c r="C50" s="1533" t="s">
        <v>249</v>
      </c>
      <c r="D50" s="1534"/>
      <c r="E50" s="1534"/>
      <c r="F50" s="1534"/>
      <c r="G50" s="1534"/>
      <c r="H50" s="1534"/>
      <c r="I50" s="1534"/>
      <c r="J50" s="5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8"/>
    </row>
    <row r="51" spans="1:32" ht="12.75">
      <c r="A51" s="4"/>
      <c r="B51" s="10"/>
      <c r="C51" s="10"/>
      <c r="D51" s="10"/>
      <c r="E51" s="1535" t="s">
        <v>250</v>
      </c>
      <c r="F51" s="1535"/>
      <c r="G51" s="1535"/>
      <c r="H51" s="1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>
      <c r="A52" s="4"/>
      <c r="B52" s="10" t="s">
        <v>222</v>
      </c>
      <c r="C52" s="1529"/>
      <c r="D52" s="1529"/>
      <c r="E52" s="1529"/>
      <c r="F52" s="1529"/>
      <c r="G52" s="1529"/>
      <c r="H52" s="1529"/>
      <c r="I52" s="1529"/>
      <c r="J52" s="6"/>
      <c r="K52" s="6"/>
      <c r="L52" s="6"/>
      <c r="M52" s="6"/>
      <c r="N52" s="6"/>
      <c r="O52" s="6"/>
      <c r="P52" s="6"/>
      <c r="Q52" s="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8"/>
    </row>
    <row r="53" spans="1:32" ht="12.75">
      <c r="A53" s="4"/>
      <c r="B53" s="10"/>
      <c r="C53" s="10"/>
      <c r="D53" s="10"/>
      <c r="E53" s="10"/>
      <c r="F53" s="10"/>
      <c r="G53" s="10"/>
      <c r="H53" s="10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 hidden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ht="12.75" hidden="1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8"/>
    </row>
    <row r="57" spans="1:32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8"/>
    </row>
    <row r="58" spans="1:32" ht="26.25" customHeight="1" thickBo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3"/>
    </row>
    <row r="59" spans="1:3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</row>
  </sheetData>
  <mergeCells count="9">
    <mergeCell ref="C49:I49"/>
    <mergeCell ref="C50:I50"/>
    <mergeCell ref="C52:I52"/>
    <mergeCell ref="E51:G51"/>
    <mergeCell ref="E48:G48"/>
    <mergeCell ref="V41:AB41"/>
    <mergeCell ref="W42:AA42"/>
    <mergeCell ref="E41:K41"/>
    <mergeCell ref="G42:I42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3"/>
  <sheetViews>
    <sheetView zoomScale="75" zoomScaleNormal="75" workbookViewId="0" topLeftCell="A1">
      <selection activeCell="AA66" sqref="AA66:AE66"/>
    </sheetView>
  </sheetViews>
  <sheetFormatPr defaultColWidth="9.140625" defaultRowHeight="12.75"/>
  <cols>
    <col min="1" max="1" width="3.28125" style="673" customWidth="1"/>
    <col min="2" max="2" width="4.00390625" style="673" customWidth="1"/>
    <col min="3" max="6" width="3.28125" style="673" customWidth="1"/>
    <col min="7" max="7" width="4.28125" style="673" customWidth="1"/>
    <col min="8" max="11" width="3.28125" style="673" customWidth="1"/>
    <col min="12" max="12" width="4.28125" style="673" customWidth="1"/>
    <col min="13" max="14" width="3.28125" style="673" customWidth="1"/>
    <col min="15" max="15" width="3.7109375" style="673" customWidth="1"/>
    <col min="16" max="18" width="3.28125" style="673" customWidth="1"/>
    <col min="19" max="19" width="3.140625" style="673" customWidth="1"/>
    <col min="20" max="20" width="2.00390625" style="673" customWidth="1"/>
    <col min="21" max="33" width="3.28125" style="673" customWidth="1"/>
    <col min="34" max="34" width="3.00390625" style="673" customWidth="1"/>
    <col min="35" max="36" width="3.28125" style="673" customWidth="1"/>
    <col min="37" max="16384" width="9.140625" style="673" customWidth="1"/>
  </cols>
  <sheetData>
    <row r="1" spans="35:36" ht="13.5" thickBot="1">
      <c r="AI1" s="674"/>
      <c r="AJ1" s="675"/>
    </row>
    <row r="2" spans="35:36" ht="12.75">
      <c r="AI2" s="676" t="s">
        <v>251</v>
      </c>
      <c r="AJ2" s="677"/>
    </row>
    <row r="3" spans="1:36" s="681" customFormat="1" ht="19.5" customHeight="1">
      <c r="A3" s="678" t="s">
        <v>708</v>
      </c>
      <c r="B3" s="678"/>
      <c r="C3" s="678"/>
      <c r="D3" s="679"/>
      <c r="E3" s="679"/>
      <c r="F3" s="679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80"/>
      <c r="AI3" s="680"/>
      <c r="AJ3" s="680"/>
    </row>
    <row r="4" spans="1:36" s="681" customFormat="1" ht="21" customHeight="1">
      <c r="A4" s="678" t="s">
        <v>709</v>
      </c>
      <c r="B4" s="678"/>
      <c r="C4" s="678"/>
      <c r="D4" s="678"/>
      <c r="E4" s="679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80"/>
      <c r="AH4" s="680"/>
      <c r="AI4" s="679"/>
      <c r="AJ4" s="680"/>
    </row>
    <row r="5" spans="1:36" s="682" customFormat="1" ht="18" customHeight="1">
      <c r="A5" s="678" t="s">
        <v>253</v>
      </c>
      <c r="B5" s="678"/>
      <c r="C5" s="678"/>
      <c r="D5" s="678"/>
      <c r="E5" s="678"/>
      <c r="F5" s="679"/>
      <c r="G5" s="679"/>
      <c r="H5" s="679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80"/>
      <c r="AI5" s="680"/>
      <c r="AJ5" s="680"/>
    </row>
    <row r="6" spans="1:36" ht="20.25">
      <c r="A6" s="678" t="s">
        <v>710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</row>
    <row r="7" spans="28:36" ht="18" customHeight="1">
      <c r="AB7" s="1737" t="s">
        <v>462</v>
      </c>
      <c r="AC7" s="1737"/>
      <c r="AD7" s="1737"/>
      <c r="AE7" s="1737"/>
      <c r="AF7" s="1737"/>
      <c r="AG7" s="1737"/>
      <c r="AH7" s="1737"/>
      <c r="AI7" s="1737"/>
      <c r="AJ7" s="1737"/>
    </row>
    <row r="8" spans="28:36" ht="12.75">
      <c r="AB8" s="684" t="s">
        <v>255</v>
      </c>
      <c r="AC8" s="684"/>
      <c r="AD8" s="684"/>
      <c r="AE8" s="684"/>
      <c r="AF8" s="684"/>
      <c r="AG8" s="684"/>
      <c r="AH8" s="684"/>
      <c r="AI8" s="684"/>
      <c r="AJ8" s="684"/>
    </row>
    <row r="9" ht="13.5" thickBot="1"/>
    <row r="10" spans="1:36" ht="15.75" customHeight="1" thickBot="1">
      <c r="A10" s="685">
        <v>5</v>
      </c>
      <c r="B10" s="686">
        <v>1</v>
      </c>
      <c r="C10" s="686">
        <v>3</v>
      </c>
      <c r="D10" s="686">
        <v>0</v>
      </c>
      <c r="E10" s="686">
        <v>0</v>
      </c>
      <c r="F10" s="687">
        <v>9</v>
      </c>
      <c r="H10" s="685">
        <v>1</v>
      </c>
      <c r="I10" s="686">
        <v>2</v>
      </c>
      <c r="J10" s="686">
        <v>5</v>
      </c>
      <c r="K10" s="687">
        <v>4</v>
      </c>
      <c r="M10" s="685">
        <v>0</v>
      </c>
      <c r="N10" s="687">
        <v>1</v>
      </c>
      <c r="O10" s="688"/>
      <c r="P10" s="685">
        <v>2</v>
      </c>
      <c r="Q10" s="686">
        <v>8</v>
      </c>
      <c r="R10" s="686">
        <v>0</v>
      </c>
      <c r="S10" s="687">
        <v>0</v>
      </c>
      <c r="U10" s="685">
        <v>7</v>
      </c>
      <c r="V10" s="686">
        <v>5</v>
      </c>
      <c r="W10" s="686">
        <v>1</v>
      </c>
      <c r="X10" s="686">
        <v>1</v>
      </c>
      <c r="Y10" s="686">
        <v>1</v>
      </c>
      <c r="Z10" s="687">
        <v>5</v>
      </c>
      <c r="AB10" s="674">
        <v>1</v>
      </c>
      <c r="AC10" s="675">
        <v>0</v>
      </c>
      <c r="AE10" s="689">
        <v>2</v>
      </c>
      <c r="AF10" s="690">
        <v>0</v>
      </c>
      <c r="AG10" s="690">
        <v>0</v>
      </c>
      <c r="AH10" s="691">
        <v>5</v>
      </c>
      <c r="AJ10" s="692">
        <v>2</v>
      </c>
    </row>
    <row r="11" spans="1:36" ht="25.5" customHeight="1">
      <c r="A11" s="693" t="s">
        <v>226</v>
      </c>
      <c r="B11" s="693"/>
      <c r="C11" s="693"/>
      <c r="D11" s="693"/>
      <c r="E11" s="693"/>
      <c r="F11" s="693"/>
      <c r="G11" s="694"/>
      <c r="H11" s="693" t="s">
        <v>227</v>
      </c>
      <c r="I11" s="693"/>
      <c r="J11" s="693"/>
      <c r="K11" s="693"/>
      <c r="L11" s="694"/>
      <c r="M11" s="1727" t="s">
        <v>711</v>
      </c>
      <c r="N11" s="1727"/>
      <c r="O11" s="1727"/>
      <c r="P11" s="695" t="s">
        <v>463</v>
      </c>
      <c r="Q11" s="695"/>
      <c r="R11" s="695"/>
      <c r="S11" s="695"/>
      <c r="T11" s="694"/>
      <c r="U11" s="683" t="s">
        <v>230</v>
      </c>
      <c r="V11" s="683"/>
      <c r="W11" s="683"/>
      <c r="X11" s="683"/>
      <c r="Y11" s="683"/>
      <c r="Z11" s="683"/>
      <c r="AB11" s="693" t="s">
        <v>258</v>
      </c>
      <c r="AC11" s="693"/>
      <c r="AE11" s="693" t="s">
        <v>259</v>
      </c>
      <c r="AF11" s="693"/>
      <c r="AG11" s="693"/>
      <c r="AH11" s="693"/>
      <c r="AJ11" s="693" t="s">
        <v>260</v>
      </c>
    </row>
    <row r="12" spans="1:36" ht="11.25" customHeight="1">
      <c r="A12" s="693"/>
      <c r="B12" s="693"/>
      <c r="C12" s="693"/>
      <c r="D12" s="693"/>
      <c r="E12" s="693"/>
      <c r="F12" s="693"/>
      <c r="G12" s="694"/>
      <c r="H12" s="693"/>
      <c r="I12" s="693"/>
      <c r="J12" s="693"/>
      <c r="K12" s="693"/>
      <c r="L12" s="694"/>
      <c r="M12" s="695"/>
      <c r="N12" s="693"/>
      <c r="O12" s="693"/>
      <c r="P12" s="694"/>
      <c r="Q12" s="695"/>
      <c r="R12" s="695"/>
      <c r="S12" s="695"/>
      <c r="T12" s="695"/>
      <c r="V12" s="693"/>
      <c r="W12" s="693"/>
      <c r="X12" s="693"/>
      <c r="Y12" s="693"/>
      <c r="Z12" s="693"/>
      <c r="AB12" s="693"/>
      <c r="AC12" s="693"/>
      <c r="AE12" s="693"/>
      <c r="AF12" s="693"/>
      <c r="AG12" s="693"/>
      <c r="AH12" s="693"/>
      <c r="AJ12" s="693"/>
    </row>
    <row r="13" ht="12.75">
      <c r="AG13" s="696" t="s">
        <v>261</v>
      </c>
    </row>
    <row r="14" spans="1:36" ht="38.25" customHeight="1">
      <c r="A14" s="697" t="s">
        <v>262</v>
      </c>
      <c r="B14" s="698"/>
      <c r="C14" s="698"/>
      <c r="D14" s="698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700"/>
      <c r="S14" s="700"/>
      <c r="T14" s="698" t="s">
        <v>263</v>
      </c>
      <c r="U14" s="698"/>
      <c r="V14" s="701" t="s">
        <v>264</v>
      </c>
      <c r="W14" s="699"/>
      <c r="X14" s="699"/>
      <c r="Y14" s="699"/>
      <c r="Z14" s="700"/>
      <c r="AA14" s="701" t="s">
        <v>265</v>
      </c>
      <c r="AB14" s="699"/>
      <c r="AC14" s="699"/>
      <c r="AD14" s="699"/>
      <c r="AE14" s="700"/>
      <c r="AF14" s="699" t="s">
        <v>266</v>
      </c>
      <c r="AG14" s="699"/>
      <c r="AH14" s="699"/>
      <c r="AI14" s="699"/>
      <c r="AJ14" s="700"/>
    </row>
    <row r="15" spans="1:36" ht="12.75">
      <c r="A15" s="702"/>
      <c r="B15" s="703"/>
      <c r="C15" s="703"/>
      <c r="D15" s="70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703"/>
      <c r="S15" s="704"/>
      <c r="T15" s="683"/>
      <c r="U15" s="683"/>
      <c r="V15" s="701" t="s">
        <v>267</v>
      </c>
      <c r="W15" s="699"/>
      <c r="X15" s="699"/>
      <c r="Y15" s="699"/>
      <c r="Z15" s="699"/>
      <c r="AA15" s="701"/>
      <c r="AB15" s="699"/>
      <c r="AC15" s="699"/>
      <c r="AD15" s="699"/>
      <c r="AE15" s="700"/>
      <c r="AF15" s="705"/>
      <c r="AH15" s="688"/>
      <c r="AI15" s="688"/>
      <c r="AJ15" s="706"/>
    </row>
    <row r="16" spans="1:36" ht="12.75">
      <c r="A16" s="707">
        <v>1</v>
      </c>
      <c r="B16" s="708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9"/>
      <c r="T16" s="708">
        <v>2</v>
      </c>
      <c r="U16" s="708"/>
      <c r="V16" s="710">
        <v>3</v>
      </c>
      <c r="W16" s="708"/>
      <c r="X16" s="708"/>
      <c r="Y16" s="708"/>
      <c r="Z16" s="708"/>
      <c r="AA16" s="710">
        <v>4</v>
      </c>
      <c r="AB16" s="708"/>
      <c r="AC16" s="708"/>
      <c r="AD16" s="708"/>
      <c r="AE16" s="708"/>
      <c r="AF16" s="710">
        <v>5</v>
      </c>
      <c r="AG16" s="708"/>
      <c r="AH16" s="708"/>
      <c r="AI16" s="708"/>
      <c r="AJ16" s="709"/>
    </row>
    <row r="17" spans="1:36" s="688" customFormat="1" ht="30.75" customHeight="1">
      <c r="A17" s="1728" t="s">
        <v>712</v>
      </c>
      <c r="B17" s="1729"/>
      <c r="C17" s="1729"/>
      <c r="D17" s="1729"/>
      <c r="E17" s="1729"/>
      <c r="F17" s="1729"/>
      <c r="G17" s="1729"/>
      <c r="H17" s="1729"/>
      <c r="I17" s="1729"/>
      <c r="J17" s="1729"/>
      <c r="K17" s="1729"/>
      <c r="L17" s="1729"/>
      <c r="M17" s="1729"/>
      <c r="N17" s="1729"/>
      <c r="O17" s="1729"/>
      <c r="P17" s="1729"/>
      <c r="Q17" s="1729"/>
      <c r="R17" s="1729"/>
      <c r="S17" s="1730"/>
      <c r="T17" s="711" t="s">
        <v>269</v>
      </c>
      <c r="U17" s="712"/>
      <c r="V17" s="713"/>
      <c r="W17" s="708"/>
      <c r="X17" s="708"/>
      <c r="Y17" s="708"/>
      <c r="Z17" s="709"/>
      <c r="AA17" s="708"/>
      <c r="AB17" s="708"/>
      <c r="AC17" s="708"/>
      <c r="AD17" s="708"/>
      <c r="AE17" s="709"/>
      <c r="AF17" s="1738"/>
      <c r="AG17" s="1739"/>
      <c r="AH17" s="1739"/>
      <c r="AI17" s="1739"/>
      <c r="AJ17" s="1740"/>
    </row>
    <row r="18" spans="1:36" s="688" customFormat="1" ht="27.75" customHeight="1">
      <c r="A18" s="714" t="s">
        <v>713</v>
      </c>
      <c r="B18" s="715"/>
      <c r="C18" s="716"/>
      <c r="D18" s="717"/>
      <c r="E18" s="718"/>
      <c r="F18" s="719"/>
      <c r="G18" s="720"/>
      <c r="H18" s="720"/>
      <c r="I18" s="720"/>
      <c r="J18" s="718"/>
      <c r="K18" s="718"/>
      <c r="L18" s="718"/>
      <c r="M18" s="718"/>
      <c r="N18" s="718"/>
      <c r="O18" s="718"/>
      <c r="P18" s="718"/>
      <c r="Q18" s="718"/>
      <c r="R18" s="708"/>
      <c r="S18" s="708"/>
      <c r="T18" s="711" t="s">
        <v>271</v>
      </c>
      <c r="U18" s="712"/>
      <c r="V18" s="713"/>
      <c r="W18" s="708"/>
      <c r="X18" s="708"/>
      <c r="Y18" s="708"/>
      <c r="Z18" s="709"/>
      <c r="AA18" s="708"/>
      <c r="AB18" s="708"/>
      <c r="AC18" s="708"/>
      <c r="AD18" s="708"/>
      <c r="AE18" s="709"/>
      <c r="AF18" s="1738"/>
      <c r="AG18" s="1739"/>
      <c r="AH18" s="1739"/>
      <c r="AI18" s="1739"/>
      <c r="AJ18" s="1740"/>
    </row>
    <row r="19" spans="1:36" s="688" customFormat="1" ht="27.75" customHeight="1">
      <c r="A19" s="1721" t="s">
        <v>714</v>
      </c>
      <c r="B19" s="1709"/>
      <c r="C19" s="1709"/>
      <c r="D19" s="1709"/>
      <c r="E19" s="1709"/>
      <c r="F19" s="1709"/>
      <c r="G19" s="1709"/>
      <c r="H19" s="1709"/>
      <c r="I19" s="1709"/>
      <c r="J19" s="1709"/>
      <c r="K19" s="1709"/>
      <c r="L19" s="1709"/>
      <c r="M19" s="1709"/>
      <c r="N19" s="1709"/>
      <c r="O19" s="1709"/>
      <c r="P19" s="1709"/>
      <c r="Q19" s="1709"/>
      <c r="R19" s="1709"/>
      <c r="S19" s="1710"/>
      <c r="T19" s="711" t="s">
        <v>273</v>
      </c>
      <c r="U19" s="712"/>
      <c r="V19" s="713"/>
      <c r="W19" s="708"/>
      <c r="X19" s="708"/>
      <c r="Y19" s="708"/>
      <c r="Z19" s="709"/>
      <c r="AA19" s="708"/>
      <c r="AB19" s="708"/>
      <c r="AC19" s="708"/>
      <c r="AD19" s="708"/>
      <c r="AE19" s="709"/>
      <c r="AF19" s="1738"/>
      <c r="AG19" s="1739"/>
      <c r="AH19" s="1739"/>
      <c r="AI19" s="1739"/>
      <c r="AJ19" s="1740"/>
    </row>
    <row r="20" spans="1:36" s="688" customFormat="1" ht="30.75" customHeight="1">
      <c r="A20" s="1716" t="s">
        <v>715</v>
      </c>
      <c r="B20" s="1709"/>
      <c r="C20" s="1709"/>
      <c r="D20" s="1709"/>
      <c r="E20" s="1709"/>
      <c r="F20" s="1709"/>
      <c r="G20" s="1709"/>
      <c r="H20" s="1709"/>
      <c r="I20" s="1709"/>
      <c r="J20" s="1709"/>
      <c r="K20" s="1709"/>
      <c r="L20" s="1709"/>
      <c r="M20" s="1709"/>
      <c r="N20" s="1709"/>
      <c r="O20" s="1709"/>
      <c r="P20" s="1709"/>
      <c r="Q20" s="1709"/>
      <c r="R20" s="1709"/>
      <c r="S20" s="1710"/>
      <c r="T20" s="711" t="s">
        <v>275</v>
      </c>
      <c r="U20" s="712"/>
      <c r="V20" s="713"/>
      <c r="W20" s="708"/>
      <c r="X20" s="708"/>
      <c r="Y20" s="708"/>
      <c r="Z20" s="709"/>
      <c r="AA20" s="708"/>
      <c r="AB20" s="708"/>
      <c r="AC20" s="708"/>
      <c r="AD20" s="708"/>
      <c r="AE20" s="709"/>
      <c r="AF20" s="1738"/>
      <c r="AG20" s="1739"/>
      <c r="AH20" s="1739"/>
      <c r="AI20" s="1739"/>
      <c r="AJ20" s="1740"/>
    </row>
    <row r="21" spans="1:36" s="688" customFormat="1" ht="30.75" customHeight="1">
      <c r="A21" s="1713" t="s">
        <v>716</v>
      </c>
      <c r="B21" s="1719"/>
      <c r="C21" s="1719"/>
      <c r="D21" s="1719"/>
      <c r="E21" s="1719"/>
      <c r="F21" s="1719"/>
      <c r="G21" s="1719"/>
      <c r="H21" s="1719"/>
      <c r="I21" s="1719"/>
      <c r="J21" s="1719"/>
      <c r="K21" s="1719"/>
      <c r="L21" s="1719"/>
      <c r="M21" s="1719"/>
      <c r="N21" s="1719"/>
      <c r="O21" s="1719"/>
      <c r="P21" s="1719"/>
      <c r="Q21" s="1719"/>
      <c r="R21" s="1719"/>
      <c r="S21" s="1720"/>
      <c r="T21" s="711" t="s">
        <v>277</v>
      </c>
      <c r="U21" s="712"/>
      <c r="V21" s="713"/>
      <c r="W21" s="708"/>
      <c r="X21" s="708"/>
      <c r="Y21" s="708"/>
      <c r="Z21" s="709"/>
      <c r="AA21" s="708"/>
      <c r="AB21" s="708"/>
      <c r="AC21" s="708"/>
      <c r="AD21" s="708"/>
      <c r="AE21" s="709"/>
      <c r="AF21" s="1738"/>
      <c r="AG21" s="1739"/>
      <c r="AH21" s="1739"/>
      <c r="AI21" s="1739"/>
      <c r="AJ21" s="1740"/>
    </row>
    <row r="22" spans="1:36" s="688" customFormat="1" ht="29.25" customHeight="1">
      <c r="A22" s="1721" t="s">
        <v>717</v>
      </c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10"/>
      <c r="T22" s="711" t="s">
        <v>279</v>
      </c>
      <c r="U22" s="712"/>
      <c r="V22" s="713"/>
      <c r="W22" s="708"/>
      <c r="X22" s="708"/>
      <c r="Y22" s="708"/>
      <c r="Z22" s="709"/>
      <c r="AA22" s="708"/>
      <c r="AB22" s="708"/>
      <c r="AC22" s="708"/>
      <c r="AD22" s="708"/>
      <c r="AE22" s="709"/>
      <c r="AF22" s="1738"/>
      <c r="AG22" s="1739"/>
      <c r="AH22" s="1739"/>
      <c r="AI22" s="1739"/>
      <c r="AJ22" s="1740"/>
    </row>
    <row r="23" spans="1:36" s="688" customFormat="1" ht="29.25" customHeight="1">
      <c r="A23" s="1721" t="s">
        <v>718</v>
      </c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10"/>
      <c r="T23" s="711" t="s">
        <v>281</v>
      </c>
      <c r="U23" s="712"/>
      <c r="V23" s="713"/>
      <c r="W23" s="708"/>
      <c r="X23" s="708"/>
      <c r="Y23" s="708"/>
      <c r="Z23" s="709"/>
      <c r="AA23" s="708"/>
      <c r="AB23" s="708"/>
      <c r="AC23" s="708"/>
      <c r="AD23" s="708"/>
      <c r="AE23" s="709"/>
      <c r="AF23" s="1738"/>
      <c r="AG23" s="1739"/>
      <c r="AH23" s="1739"/>
      <c r="AI23" s="1739"/>
      <c r="AJ23" s="1740"/>
    </row>
    <row r="24" spans="1:36" s="688" customFormat="1" ht="29.25" customHeight="1">
      <c r="A24" s="1711" t="s">
        <v>719</v>
      </c>
      <c r="B24" s="1709"/>
      <c r="C24" s="1709"/>
      <c r="D24" s="1709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10"/>
      <c r="T24" s="711" t="s">
        <v>284</v>
      </c>
      <c r="U24" s="712"/>
      <c r="V24" s="713"/>
      <c r="W24" s="708"/>
      <c r="X24" s="708"/>
      <c r="Y24" s="708"/>
      <c r="Z24" s="709"/>
      <c r="AA24" s="708"/>
      <c r="AB24" s="708"/>
      <c r="AC24" s="708"/>
      <c r="AD24" s="708"/>
      <c r="AE24" s="709"/>
      <c r="AF24" s="1738"/>
      <c r="AG24" s="1739"/>
      <c r="AH24" s="1739"/>
      <c r="AI24" s="1739"/>
      <c r="AJ24" s="1740"/>
    </row>
    <row r="25" spans="1:36" s="688" customFormat="1" ht="27.75" customHeight="1">
      <c r="A25" s="722" t="s">
        <v>720</v>
      </c>
      <c r="B25" s="715"/>
      <c r="C25" s="716"/>
      <c r="D25" s="717"/>
      <c r="E25" s="718"/>
      <c r="F25" s="719"/>
      <c r="G25" s="720"/>
      <c r="H25" s="720"/>
      <c r="I25" s="720"/>
      <c r="J25" s="718"/>
      <c r="K25" s="718"/>
      <c r="L25" s="718"/>
      <c r="M25" s="718"/>
      <c r="N25" s="718"/>
      <c r="O25" s="718"/>
      <c r="P25" s="718"/>
      <c r="Q25" s="718"/>
      <c r="R25" s="708"/>
      <c r="S25" s="708"/>
      <c r="T25" s="711" t="s">
        <v>287</v>
      </c>
      <c r="U25" s="712"/>
      <c r="V25" s="713"/>
      <c r="W25" s="708"/>
      <c r="X25" s="708"/>
      <c r="Y25" s="708"/>
      <c r="Z25" s="709"/>
      <c r="AA25" s="708"/>
      <c r="AB25" s="708"/>
      <c r="AC25" s="708"/>
      <c r="AD25" s="708"/>
      <c r="AE25" s="709"/>
      <c r="AF25" s="1741">
        <v>50</v>
      </c>
      <c r="AG25" s="1742"/>
      <c r="AH25" s="1742"/>
      <c r="AI25" s="1742"/>
      <c r="AJ25" s="1743"/>
    </row>
    <row r="26" spans="1:36" s="688" customFormat="1" ht="27.75" customHeight="1">
      <c r="A26" s="714" t="s">
        <v>721</v>
      </c>
      <c r="B26" s="715"/>
      <c r="C26" s="716"/>
      <c r="D26" s="717"/>
      <c r="E26" s="718"/>
      <c r="F26" s="719"/>
      <c r="G26" s="720"/>
      <c r="H26" s="720"/>
      <c r="I26" s="720"/>
      <c r="J26" s="718"/>
      <c r="K26" s="718"/>
      <c r="L26" s="718"/>
      <c r="M26" s="718"/>
      <c r="N26" s="718"/>
      <c r="O26" s="718"/>
      <c r="P26" s="718"/>
      <c r="Q26" s="718"/>
      <c r="R26" s="708"/>
      <c r="S26" s="708"/>
      <c r="T26" s="711" t="s">
        <v>289</v>
      </c>
      <c r="U26" s="712"/>
      <c r="V26" s="713"/>
      <c r="W26" s="708"/>
      <c r="X26" s="708"/>
      <c r="Y26" s="708"/>
      <c r="Z26" s="709"/>
      <c r="AA26" s="708"/>
      <c r="AB26" s="708"/>
      <c r="AC26" s="708"/>
      <c r="AD26" s="708"/>
      <c r="AE26" s="709"/>
      <c r="AF26" s="1738"/>
      <c r="AG26" s="1739"/>
      <c r="AH26" s="1739"/>
      <c r="AI26" s="1739"/>
      <c r="AJ26" s="1740"/>
    </row>
    <row r="27" spans="1:36" s="688" customFormat="1" ht="27.75" customHeight="1">
      <c r="A27" s="722" t="s">
        <v>722</v>
      </c>
      <c r="B27" s="715"/>
      <c r="C27" s="716"/>
      <c r="D27" s="717"/>
      <c r="E27" s="718"/>
      <c r="F27" s="719"/>
      <c r="G27" s="720"/>
      <c r="H27" s="720"/>
      <c r="I27" s="720"/>
      <c r="J27" s="718"/>
      <c r="K27" s="718"/>
      <c r="L27" s="718"/>
      <c r="M27" s="718"/>
      <c r="N27" s="718"/>
      <c r="O27" s="718"/>
      <c r="P27" s="718"/>
      <c r="Q27" s="718"/>
      <c r="R27" s="708"/>
      <c r="S27" s="708"/>
      <c r="T27" s="711" t="s">
        <v>291</v>
      </c>
      <c r="U27" s="712"/>
      <c r="V27" s="713"/>
      <c r="W27" s="708"/>
      <c r="X27" s="708"/>
      <c r="Y27" s="708"/>
      <c r="Z27" s="709"/>
      <c r="AA27" s="708"/>
      <c r="AB27" s="708"/>
      <c r="AC27" s="708"/>
      <c r="AD27" s="708"/>
      <c r="AE27" s="709"/>
      <c r="AF27" s="1738"/>
      <c r="AG27" s="1739"/>
      <c r="AH27" s="1739"/>
      <c r="AI27" s="1739"/>
      <c r="AJ27" s="1740"/>
    </row>
    <row r="28" spans="1:36" s="688" customFormat="1" ht="30.75" customHeight="1">
      <c r="A28" s="1708" t="s">
        <v>723</v>
      </c>
      <c r="B28" s="1709"/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10"/>
      <c r="T28" s="711" t="s">
        <v>293</v>
      </c>
      <c r="U28" s="712"/>
      <c r="V28" s="1744">
        <v>500</v>
      </c>
      <c r="W28" s="1745"/>
      <c r="X28" s="1745"/>
      <c r="Y28" s="1745"/>
      <c r="Z28" s="1746"/>
      <c r="AA28" s="1747">
        <v>500</v>
      </c>
      <c r="AB28" s="1742"/>
      <c r="AC28" s="1742"/>
      <c r="AD28" s="1742"/>
      <c r="AE28" s="1743"/>
      <c r="AF28" s="1747">
        <v>50</v>
      </c>
      <c r="AG28" s="1742"/>
      <c r="AH28" s="1742"/>
      <c r="AI28" s="1742"/>
      <c r="AJ28" s="1743"/>
    </row>
    <row r="29" spans="1:36" s="688" customFormat="1" ht="28.5" customHeight="1">
      <c r="A29" s="1731" t="s">
        <v>724</v>
      </c>
      <c r="B29" s="1732"/>
      <c r="C29" s="1732"/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3"/>
      <c r="T29" s="711" t="s">
        <v>295</v>
      </c>
      <c r="U29" s="712"/>
      <c r="V29" s="723"/>
      <c r="W29" s="718"/>
      <c r="X29" s="718"/>
      <c r="Y29" s="718"/>
      <c r="Z29" s="724"/>
      <c r="AA29" s="718"/>
      <c r="AB29" s="718"/>
      <c r="AC29" s="718"/>
      <c r="AD29" s="718"/>
      <c r="AE29" s="724"/>
      <c r="AF29" s="1748"/>
      <c r="AG29" s="1749"/>
      <c r="AH29" s="1749"/>
      <c r="AI29" s="1749"/>
      <c r="AJ29" s="1750"/>
    </row>
    <row r="30" spans="1:36" s="688" customFormat="1" ht="27.75" customHeight="1">
      <c r="A30" s="714" t="s">
        <v>725</v>
      </c>
      <c r="B30" s="715"/>
      <c r="C30" s="716"/>
      <c r="D30" s="717"/>
      <c r="E30" s="718"/>
      <c r="F30" s="719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5"/>
      <c r="T30" s="711" t="s">
        <v>297</v>
      </c>
      <c r="U30" s="712"/>
      <c r="V30" s="723"/>
      <c r="W30" s="718"/>
      <c r="X30" s="718"/>
      <c r="Y30" s="718"/>
      <c r="Z30" s="724"/>
      <c r="AA30" s="718"/>
      <c r="AB30" s="718"/>
      <c r="AC30" s="718"/>
      <c r="AD30" s="718"/>
      <c r="AE30" s="724"/>
      <c r="AF30" s="1748"/>
      <c r="AG30" s="1749"/>
      <c r="AH30" s="1749"/>
      <c r="AI30" s="1749"/>
      <c r="AJ30" s="1750"/>
    </row>
    <row r="31" spans="1:36" s="688" customFormat="1" ht="30" customHeight="1">
      <c r="A31" s="1716" t="s">
        <v>726</v>
      </c>
      <c r="B31" s="1722"/>
      <c r="C31" s="1722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3"/>
      <c r="T31" s="711" t="s">
        <v>300</v>
      </c>
      <c r="U31" s="712"/>
      <c r="V31" s="723"/>
      <c r="W31" s="718"/>
      <c r="X31" s="718"/>
      <c r="Y31" s="718"/>
      <c r="Z31" s="724"/>
      <c r="AA31" s="718"/>
      <c r="AB31" s="718"/>
      <c r="AC31" s="718"/>
      <c r="AD31" s="718"/>
      <c r="AE31" s="724"/>
      <c r="AF31" s="1748"/>
      <c r="AG31" s="1749"/>
      <c r="AH31" s="1749"/>
      <c r="AI31" s="1749"/>
      <c r="AJ31" s="1750"/>
    </row>
    <row r="32" spans="1:36" s="688" customFormat="1" ht="30" customHeight="1">
      <c r="A32" s="1716" t="s">
        <v>727</v>
      </c>
      <c r="B32" s="1709"/>
      <c r="C32" s="1709"/>
      <c r="D32" s="1709"/>
      <c r="E32" s="1709"/>
      <c r="F32" s="1709"/>
      <c r="G32" s="1709"/>
      <c r="H32" s="1709"/>
      <c r="I32" s="1709"/>
      <c r="J32" s="1709"/>
      <c r="K32" s="1709"/>
      <c r="L32" s="1709"/>
      <c r="M32" s="1709"/>
      <c r="N32" s="1709"/>
      <c r="O32" s="1709"/>
      <c r="P32" s="1709"/>
      <c r="Q32" s="1709"/>
      <c r="R32" s="1709"/>
      <c r="S32" s="1710"/>
      <c r="T32" s="711" t="s">
        <v>303</v>
      </c>
      <c r="U32" s="712"/>
      <c r="V32" s="723"/>
      <c r="W32" s="718"/>
      <c r="X32" s="718"/>
      <c r="Y32" s="718"/>
      <c r="Z32" s="724"/>
      <c r="AA32" s="718"/>
      <c r="AB32" s="718"/>
      <c r="AC32" s="718"/>
      <c r="AD32" s="718"/>
      <c r="AE32" s="724"/>
      <c r="AF32" s="1748"/>
      <c r="AG32" s="1749"/>
      <c r="AH32" s="1749"/>
      <c r="AI32" s="1749"/>
      <c r="AJ32" s="1750"/>
    </row>
    <row r="33" spans="1:36" s="688" customFormat="1" ht="32.25" customHeight="1">
      <c r="A33" s="1713" t="s">
        <v>728</v>
      </c>
      <c r="B33" s="1719"/>
      <c r="C33" s="1719"/>
      <c r="D33" s="1719"/>
      <c r="E33" s="1719"/>
      <c r="F33" s="1719"/>
      <c r="G33" s="1719"/>
      <c r="H33" s="1719"/>
      <c r="I33" s="1719"/>
      <c r="J33" s="1719"/>
      <c r="K33" s="1719"/>
      <c r="L33" s="1719"/>
      <c r="M33" s="1719"/>
      <c r="N33" s="1719"/>
      <c r="O33" s="1719"/>
      <c r="P33" s="1719"/>
      <c r="Q33" s="1719"/>
      <c r="R33" s="1719"/>
      <c r="S33" s="1720"/>
      <c r="T33" s="711" t="s">
        <v>371</v>
      </c>
      <c r="U33" s="712"/>
      <c r="V33" s="723"/>
      <c r="W33" s="718"/>
      <c r="X33" s="718"/>
      <c r="Y33" s="718"/>
      <c r="Z33" s="724"/>
      <c r="AA33" s="718"/>
      <c r="AB33" s="718"/>
      <c r="AC33" s="718"/>
      <c r="AD33" s="718"/>
      <c r="AE33" s="724"/>
      <c r="AF33" s="1748"/>
      <c r="AG33" s="1749"/>
      <c r="AH33" s="1749"/>
      <c r="AI33" s="1749"/>
      <c r="AJ33" s="1750"/>
    </row>
    <row r="34" spans="1:36" s="688" customFormat="1" ht="28.5" customHeight="1">
      <c r="A34" s="1721" t="s">
        <v>729</v>
      </c>
      <c r="B34" s="1709"/>
      <c r="C34" s="1709"/>
      <c r="D34" s="1709"/>
      <c r="E34" s="1709"/>
      <c r="F34" s="1709"/>
      <c r="G34" s="1709"/>
      <c r="H34" s="1709"/>
      <c r="I34" s="1709"/>
      <c r="J34" s="1709"/>
      <c r="K34" s="1709"/>
      <c r="L34" s="1709"/>
      <c r="M34" s="1709"/>
      <c r="N34" s="1709"/>
      <c r="O34" s="1709"/>
      <c r="P34" s="1709"/>
      <c r="Q34" s="1709"/>
      <c r="R34" s="1709"/>
      <c r="S34" s="1710"/>
      <c r="T34" s="711" t="s">
        <v>372</v>
      </c>
      <c r="U34" s="712"/>
      <c r="V34" s="723"/>
      <c r="W34" s="718"/>
      <c r="X34" s="718"/>
      <c r="Y34" s="718"/>
      <c r="Z34" s="724"/>
      <c r="AA34" s="718"/>
      <c r="AB34" s="718"/>
      <c r="AC34" s="718"/>
      <c r="AD34" s="718"/>
      <c r="AE34" s="724"/>
      <c r="AF34" s="1748"/>
      <c r="AG34" s="1749"/>
      <c r="AH34" s="1749"/>
      <c r="AI34" s="1749"/>
      <c r="AJ34" s="1750"/>
    </row>
    <row r="35" spans="1:36" s="688" customFormat="1" ht="27.75" customHeight="1">
      <c r="A35" s="1721" t="s">
        <v>730</v>
      </c>
      <c r="B35" s="1709"/>
      <c r="C35" s="1709"/>
      <c r="D35" s="1709"/>
      <c r="E35" s="1709"/>
      <c r="F35" s="1709"/>
      <c r="G35" s="1709"/>
      <c r="H35" s="1709"/>
      <c r="I35" s="1709"/>
      <c r="J35" s="1709"/>
      <c r="K35" s="1709"/>
      <c r="L35" s="1709"/>
      <c r="M35" s="1709"/>
      <c r="N35" s="1709"/>
      <c r="O35" s="1709"/>
      <c r="P35" s="1709"/>
      <c r="Q35" s="1709"/>
      <c r="R35" s="1709"/>
      <c r="S35" s="721"/>
      <c r="T35" s="711" t="s">
        <v>374</v>
      </c>
      <c r="U35" s="712"/>
      <c r="V35" s="723"/>
      <c r="W35" s="718"/>
      <c r="X35" s="718"/>
      <c r="Y35" s="718"/>
      <c r="Z35" s="724"/>
      <c r="AA35" s="718"/>
      <c r="AB35" s="718"/>
      <c r="AC35" s="718"/>
      <c r="AD35" s="718"/>
      <c r="AE35" s="724"/>
      <c r="AF35" s="1748"/>
      <c r="AG35" s="1749"/>
      <c r="AH35" s="1749"/>
      <c r="AI35" s="1749"/>
      <c r="AJ35" s="1750"/>
    </row>
    <row r="36" spans="1:36" s="688" customFormat="1" ht="28.5" customHeight="1">
      <c r="A36" s="1713" t="s">
        <v>731</v>
      </c>
      <c r="B36" s="1714"/>
      <c r="C36" s="1714"/>
      <c r="D36" s="1714"/>
      <c r="E36" s="1714"/>
      <c r="F36" s="1714"/>
      <c r="G36" s="1714"/>
      <c r="H36" s="1714"/>
      <c r="I36" s="1714"/>
      <c r="J36" s="1714"/>
      <c r="K36" s="1714"/>
      <c r="L36" s="1714"/>
      <c r="M36" s="1714"/>
      <c r="N36" s="1714"/>
      <c r="O36" s="1714"/>
      <c r="P36" s="1714"/>
      <c r="Q36" s="1714"/>
      <c r="R36" s="1714"/>
      <c r="S36" s="1715"/>
      <c r="T36" s="711" t="s">
        <v>376</v>
      </c>
      <c r="U36" s="712"/>
      <c r="V36" s="723"/>
      <c r="W36" s="718"/>
      <c r="X36" s="718"/>
      <c r="Y36" s="718"/>
      <c r="Z36" s="724"/>
      <c r="AA36" s="718"/>
      <c r="AB36" s="718"/>
      <c r="AC36" s="718"/>
      <c r="AD36" s="718"/>
      <c r="AE36" s="724"/>
      <c r="AF36" s="1748"/>
      <c r="AG36" s="1749"/>
      <c r="AH36" s="1749"/>
      <c r="AI36" s="1749"/>
      <c r="AJ36" s="1750"/>
    </row>
    <row r="37" spans="1:36" s="688" customFormat="1" ht="27.75" customHeight="1">
      <c r="A37" s="722" t="s">
        <v>732</v>
      </c>
      <c r="B37" s="715"/>
      <c r="C37" s="716"/>
      <c r="D37" s="717"/>
      <c r="E37" s="718"/>
      <c r="F37" s="719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5"/>
      <c r="T37" s="711" t="s">
        <v>378</v>
      </c>
      <c r="U37" s="712"/>
      <c r="V37" s="723"/>
      <c r="W37" s="718"/>
      <c r="X37" s="718"/>
      <c r="Y37" s="718"/>
      <c r="Z37" s="724"/>
      <c r="AA37" s="718"/>
      <c r="AB37" s="718"/>
      <c r="AC37" s="718"/>
      <c r="AD37" s="718"/>
      <c r="AE37" s="724"/>
      <c r="AF37" s="1748">
        <v>64265</v>
      </c>
      <c r="AG37" s="1749"/>
      <c r="AH37" s="1749"/>
      <c r="AI37" s="1749"/>
      <c r="AJ37" s="1750"/>
    </row>
    <row r="38" spans="1:36" s="688" customFormat="1" ht="27.75" customHeight="1">
      <c r="A38" s="714" t="s">
        <v>733</v>
      </c>
      <c r="B38" s="715"/>
      <c r="C38" s="716"/>
      <c r="D38" s="717"/>
      <c r="E38" s="718"/>
      <c r="F38" s="719"/>
      <c r="G38" s="720"/>
      <c r="H38" s="720"/>
      <c r="I38" s="720"/>
      <c r="J38" s="720"/>
      <c r="K38" s="720"/>
      <c r="L38" s="720"/>
      <c r="M38" s="720"/>
      <c r="N38" s="720"/>
      <c r="O38" s="720"/>
      <c r="P38" s="720"/>
      <c r="Q38" s="720"/>
      <c r="R38" s="720"/>
      <c r="S38" s="725"/>
      <c r="T38" s="711" t="s">
        <v>380</v>
      </c>
      <c r="U38" s="712"/>
      <c r="V38" s="723"/>
      <c r="W38" s="718"/>
      <c r="X38" s="718"/>
      <c r="Y38" s="718"/>
      <c r="Z38" s="724"/>
      <c r="AA38" s="718"/>
      <c r="AB38" s="718"/>
      <c r="AC38" s="718"/>
      <c r="AD38" s="718"/>
      <c r="AE38" s="724"/>
      <c r="AF38" s="1748">
        <v>8290</v>
      </c>
      <c r="AG38" s="1749"/>
      <c r="AH38" s="1749"/>
      <c r="AI38" s="1749"/>
      <c r="AJ38" s="1750"/>
    </row>
    <row r="39" spans="1:36" s="688" customFormat="1" ht="27.75" customHeight="1">
      <c r="A39" s="722" t="s">
        <v>734</v>
      </c>
      <c r="B39" s="715"/>
      <c r="C39" s="716"/>
      <c r="D39" s="717"/>
      <c r="E39" s="718"/>
      <c r="F39" s="719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5"/>
      <c r="T39" s="711" t="s">
        <v>382</v>
      </c>
      <c r="U39" s="712"/>
      <c r="V39" s="723"/>
      <c r="W39" s="718"/>
      <c r="X39" s="718"/>
      <c r="Y39" s="718"/>
      <c r="Z39" s="724"/>
      <c r="AA39" s="718"/>
      <c r="AB39" s="718"/>
      <c r="AC39" s="718"/>
      <c r="AD39" s="718"/>
      <c r="AE39" s="724"/>
      <c r="AF39" s="1748"/>
      <c r="AG39" s="1749"/>
      <c r="AH39" s="1749"/>
      <c r="AI39" s="1749"/>
      <c r="AJ39" s="1750"/>
    </row>
    <row r="40" spans="1:36" s="688" customFormat="1" ht="30.75" customHeight="1">
      <c r="A40" s="1708" t="s">
        <v>735</v>
      </c>
      <c r="B40" s="1709"/>
      <c r="C40" s="1709"/>
      <c r="D40" s="1709"/>
      <c r="E40" s="1709"/>
      <c r="F40" s="1709"/>
      <c r="G40" s="1709"/>
      <c r="H40" s="1709"/>
      <c r="I40" s="1709"/>
      <c r="J40" s="1709"/>
      <c r="K40" s="1709"/>
      <c r="L40" s="1709"/>
      <c r="M40" s="1709"/>
      <c r="N40" s="1709"/>
      <c r="O40" s="1709"/>
      <c r="P40" s="1709"/>
      <c r="Q40" s="1709"/>
      <c r="R40" s="1709"/>
      <c r="S40" s="721"/>
      <c r="T40" s="711" t="s">
        <v>384</v>
      </c>
      <c r="U40" s="712"/>
      <c r="V40" s="1751">
        <v>57000</v>
      </c>
      <c r="W40" s="1749"/>
      <c r="X40" s="1749"/>
      <c r="Y40" s="1749"/>
      <c r="Z40" s="1750"/>
      <c r="AA40" s="1751">
        <v>57000</v>
      </c>
      <c r="AB40" s="1749"/>
      <c r="AC40" s="1749"/>
      <c r="AD40" s="1749"/>
      <c r="AE40" s="1750"/>
      <c r="AF40" s="1751">
        <f>SUM(AF37:AJ39)</f>
        <v>72555</v>
      </c>
      <c r="AG40" s="1749"/>
      <c r="AH40" s="1749"/>
      <c r="AI40" s="1749"/>
      <c r="AJ40" s="1750"/>
    </row>
    <row r="41" spans="1:36" s="732" customFormat="1" ht="27.75" customHeight="1">
      <c r="A41" s="726" t="s">
        <v>736</v>
      </c>
      <c r="B41" s="727"/>
      <c r="C41" s="728"/>
      <c r="D41" s="728"/>
      <c r="E41" s="729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1"/>
      <c r="T41" s="711" t="s">
        <v>386</v>
      </c>
      <c r="U41" s="712"/>
      <c r="V41" s="1752">
        <v>57500</v>
      </c>
      <c r="W41" s="1749"/>
      <c r="X41" s="1749"/>
      <c r="Y41" s="1749"/>
      <c r="Z41" s="1750"/>
      <c r="AA41" s="1752">
        <v>57500</v>
      </c>
      <c r="AB41" s="1749"/>
      <c r="AC41" s="1749"/>
      <c r="AD41" s="1749"/>
      <c r="AE41" s="1750"/>
      <c r="AF41" s="1752">
        <v>72605</v>
      </c>
      <c r="AG41" s="1749"/>
      <c r="AH41" s="1749"/>
      <c r="AI41" s="1749"/>
      <c r="AJ41" s="1750"/>
    </row>
    <row r="42" spans="1:36" s="688" customFormat="1" ht="27.75" customHeight="1">
      <c r="A42" s="714" t="s">
        <v>737</v>
      </c>
      <c r="B42" s="716"/>
      <c r="C42" s="716"/>
      <c r="D42" s="716"/>
      <c r="E42" s="718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4"/>
      <c r="S42" s="734"/>
      <c r="T42" s="711" t="s">
        <v>388</v>
      </c>
      <c r="U42" s="712"/>
      <c r="V42" s="735"/>
      <c r="W42" s="736"/>
      <c r="X42" s="736"/>
      <c r="Y42" s="736"/>
      <c r="Z42" s="737"/>
      <c r="AA42" s="736"/>
      <c r="AB42" s="736"/>
      <c r="AC42" s="736"/>
      <c r="AD42" s="736"/>
      <c r="AE42" s="737"/>
      <c r="AF42" s="1753"/>
      <c r="AG42" s="1749"/>
      <c r="AH42" s="1749"/>
      <c r="AI42" s="1749"/>
      <c r="AJ42" s="1750"/>
    </row>
    <row r="43" spans="1:36" s="688" customFormat="1" ht="27.75" customHeight="1">
      <c r="A43" s="738" t="s">
        <v>738</v>
      </c>
      <c r="B43" s="716"/>
      <c r="C43" s="716"/>
      <c r="D43" s="716"/>
      <c r="E43" s="718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4"/>
      <c r="S43" s="734"/>
      <c r="T43" s="711" t="s">
        <v>390</v>
      </c>
      <c r="U43" s="712"/>
      <c r="V43" s="735"/>
      <c r="W43" s="736"/>
      <c r="X43" s="736"/>
      <c r="Y43" s="736"/>
      <c r="Z43" s="737"/>
      <c r="AA43" s="736"/>
      <c r="AB43" s="736"/>
      <c r="AC43" s="736"/>
      <c r="AD43" s="736"/>
      <c r="AE43" s="737"/>
      <c r="AF43" s="1753"/>
      <c r="AG43" s="1749"/>
      <c r="AH43" s="1749"/>
      <c r="AI43" s="1749"/>
      <c r="AJ43" s="1750"/>
    </row>
    <row r="44" spans="1:36" s="688" customFormat="1" ht="27.75" customHeight="1">
      <c r="A44" s="738" t="s">
        <v>739</v>
      </c>
      <c r="B44" s="716"/>
      <c r="C44" s="716"/>
      <c r="D44" s="716"/>
      <c r="E44" s="718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4"/>
      <c r="S44" s="734"/>
      <c r="T44" s="711" t="s">
        <v>392</v>
      </c>
      <c r="U44" s="712"/>
      <c r="V44" s="735"/>
      <c r="W44" s="736"/>
      <c r="X44" s="736"/>
      <c r="Y44" s="736"/>
      <c r="Z44" s="737"/>
      <c r="AA44" s="736"/>
      <c r="AB44" s="736"/>
      <c r="AC44" s="736"/>
      <c r="AD44" s="736"/>
      <c r="AE44" s="737"/>
      <c r="AF44" s="1753"/>
      <c r="AG44" s="1749"/>
      <c r="AH44" s="1749"/>
      <c r="AI44" s="1749"/>
      <c r="AJ44" s="1750"/>
    </row>
    <row r="45" spans="1:36" s="688" customFormat="1" ht="27.75" customHeight="1">
      <c r="A45" s="738" t="s">
        <v>740</v>
      </c>
      <c r="B45" s="716"/>
      <c r="C45" s="716"/>
      <c r="D45" s="716"/>
      <c r="E45" s="718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4"/>
      <c r="S45" s="734"/>
      <c r="T45" s="711" t="s">
        <v>394</v>
      </c>
      <c r="U45" s="712"/>
      <c r="V45" s="735"/>
      <c r="W45" s="736"/>
      <c r="X45" s="736"/>
      <c r="Y45" s="736"/>
      <c r="Z45" s="737"/>
      <c r="AA45" s="736"/>
      <c r="AB45" s="736"/>
      <c r="AC45" s="736"/>
      <c r="AD45" s="736"/>
      <c r="AE45" s="737"/>
      <c r="AF45" s="1753"/>
      <c r="AG45" s="1749"/>
      <c r="AH45" s="1749"/>
      <c r="AI45" s="1749"/>
      <c r="AJ45" s="1750"/>
    </row>
    <row r="46" spans="1:36" s="688" customFormat="1" ht="27.75" customHeight="1">
      <c r="A46" s="738" t="s">
        <v>741</v>
      </c>
      <c r="B46" s="716"/>
      <c r="C46" s="716"/>
      <c r="D46" s="717"/>
      <c r="E46" s="718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4"/>
      <c r="S46" s="734"/>
      <c r="T46" s="711" t="s">
        <v>395</v>
      </c>
      <c r="U46" s="712"/>
      <c r="V46" s="735"/>
      <c r="W46" s="736"/>
      <c r="X46" s="736"/>
      <c r="Y46" s="736"/>
      <c r="Z46" s="737"/>
      <c r="AA46" s="736"/>
      <c r="AB46" s="736"/>
      <c r="AC46" s="736"/>
      <c r="AD46" s="736"/>
      <c r="AE46" s="737"/>
      <c r="AF46" s="1753"/>
      <c r="AG46" s="1749"/>
      <c r="AH46" s="1749"/>
      <c r="AI46" s="1749"/>
      <c r="AJ46" s="1750"/>
    </row>
    <row r="47" spans="1:36" s="688" customFormat="1" ht="27.75" customHeight="1">
      <c r="A47" s="1734" t="s">
        <v>742</v>
      </c>
      <c r="B47" s="1735"/>
      <c r="C47" s="1735"/>
      <c r="D47" s="1735"/>
      <c r="E47" s="1735"/>
      <c r="F47" s="1735"/>
      <c r="G47" s="1735"/>
      <c r="H47" s="1735"/>
      <c r="I47" s="1735"/>
      <c r="J47" s="1735"/>
      <c r="K47" s="1735"/>
      <c r="L47" s="1735"/>
      <c r="M47" s="1735"/>
      <c r="N47" s="1735"/>
      <c r="O47" s="1735"/>
      <c r="P47" s="1735"/>
      <c r="Q47" s="1735"/>
      <c r="R47" s="1735"/>
      <c r="S47" s="1736"/>
      <c r="T47" s="711" t="s">
        <v>397</v>
      </c>
      <c r="U47" s="712"/>
      <c r="V47" s="1751"/>
      <c r="W47" s="1749"/>
      <c r="X47" s="1749"/>
      <c r="Y47" s="1749"/>
      <c r="Z47" s="1750"/>
      <c r="AA47" s="1751"/>
      <c r="AB47" s="1749"/>
      <c r="AC47" s="1749"/>
      <c r="AD47" s="1749"/>
      <c r="AE47" s="1750"/>
      <c r="AF47" s="1751"/>
      <c r="AG47" s="1749"/>
      <c r="AH47" s="1749"/>
      <c r="AI47" s="1749"/>
      <c r="AJ47" s="1750"/>
    </row>
    <row r="48" spans="1:36" s="688" customFormat="1" ht="27.75" customHeight="1">
      <c r="A48" s="739" t="s">
        <v>743</v>
      </c>
      <c r="B48" s="740"/>
      <c r="C48" s="740"/>
      <c r="D48" s="740"/>
      <c r="E48" s="741"/>
      <c r="F48" s="742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4"/>
      <c r="T48" s="711" t="s">
        <v>399</v>
      </c>
      <c r="U48" s="712"/>
      <c r="V48" s="745"/>
      <c r="W48" s="741"/>
      <c r="X48" s="741"/>
      <c r="Y48" s="741"/>
      <c r="Z48" s="746"/>
      <c r="AA48" s="741"/>
      <c r="AB48" s="741"/>
      <c r="AC48" s="741"/>
      <c r="AD48" s="741"/>
      <c r="AE48" s="746"/>
      <c r="AF48" s="1748"/>
      <c r="AG48" s="1749"/>
      <c r="AH48" s="1749"/>
      <c r="AI48" s="1749"/>
      <c r="AJ48" s="1750"/>
    </row>
    <row r="49" spans="1:36" s="688" customFormat="1" ht="27.75" customHeight="1">
      <c r="A49" s="1716" t="s">
        <v>744</v>
      </c>
      <c r="B49" s="1717"/>
      <c r="C49" s="1717"/>
      <c r="D49" s="1717"/>
      <c r="E49" s="1717"/>
      <c r="F49" s="1717"/>
      <c r="G49" s="1717"/>
      <c r="H49" s="1717"/>
      <c r="I49" s="1717"/>
      <c r="J49" s="1717"/>
      <c r="K49" s="1717"/>
      <c r="L49" s="1717"/>
      <c r="M49" s="1717"/>
      <c r="N49" s="1717"/>
      <c r="O49" s="1717"/>
      <c r="P49" s="1717"/>
      <c r="Q49" s="1717"/>
      <c r="R49" s="1717"/>
      <c r="S49" s="1718"/>
      <c r="T49" s="711" t="s">
        <v>401</v>
      </c>
      <c r="U49" s="712"/>
      <c r="V49" s="745"/>
      <c r="W49" s="741"/>
      <c r="X49" s="741"/>
      <c r="Y49" s="741"/>
      <c r="Z49" s="746"/>
      <c r="AA49" s="741"/>
      <c r="AB49" s="741"/>
      <c r="AC49" s="741"/>
      <c r="AD49" s="741"/>
      <c r="AE49" s="746"/>
      <c r="AF49" s="1748">
        <v>1179</v>
      </c>
      <c r="AG49" s="1749"/>
      <c r="AH49" s="1749"/>
      <c r="AI49" s="1749"/>
      <c r="AJ49" s="1750"/>
    </row>
    <row r="50" spans="1:36" s="688" customFormat="1" ht="27.75" customHeight="1">
      <c r="A50" s="739" t="s">
        <v>745</v>
      </c>
      <c r="B50" s="740"/>
      <c r="C50" s="740"/>
      <c r="D50" s="740"/>
      <c r="E50" s="741"/>
      <c r="F50" s="742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4"/>
      <c r="T50" s="711" t="s">
        <v>496</v>
      </c>
      <c r="U50" s="712"/>
      <c r="V50" s="745"/>
      <c r="W50" s="741"/>
      <c r="X50" s="741"/>
      <c r="Y50" s="741"/>
      <c r="Z50" s="746"/>
      <c r="AA50" s="741"/>
      <c r="AB50" s="741"/>
      <c r="AC50" s="741"/>
      <c r="AD50" s="741"/>
      <c r="AE50" s="746"/>
      <c r="AF50" s="1748"/>
      <c r="AG50" s="1749"/>
      <c r="AH50" s="1749"/>
      <c r="AI50" s="1749"/>
      <c r="AJ50" s="1750"/>
    </row>
    <row r="51" spans="1:36" s="688" customFormat="1" ht="27.75" customHeight="1">
      <c r="A51" s="739" t="s">
        <v>746</v>
      </c>
      <c r="B51" s="747"/>
      <c r="C51" s="747"/>
      <c r="D51" s="747"/>
      <c r="E51" s="748"/>
      <c r="F51" s="749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44"/>
      <c r="T51" s="711" t="s">
        <v>498</v>
      </c>
      <c r="U51" s="712"/>
      <c r="V51" s="745"/>
      <c r="W51" s="741"/>
      <c r="X51" s="741"/>
      <c r="Y51" s="741"/>
      <c r="Z51" s="746"/>
      <c r="AA51" s="741"/>
      <c r="AB51" s="741"/>
      <c r="AC51" s="741"/>
      <c r="AD51" s="741"/>
      <c r="AE51" s="746"/>
      <c r="AF51" s="1748"/>
      <c r="AG51" s="1749"/>
      <c r="AH51" s="1749"/>
      <c r="AI51" s="1749"/>
      <c r="AJ51" s="1750"/>
    </row>
    <row r="52" spans="1:44" s="741" customFormat="1" ht="27.75" customHeight="1">
      <c r="A52" s="739" t="s">
        <v>747</v>
      </c>
      <c r="B52" s="740"/>
      <c r="C52" s="740"/>
      <c r="D52" s="740"/>
      <c r="F52" s="742"/>
      <c r="G52" s="743"/>
      <c r="H52" s="743"/>
      <c r="I52" s="743"/>
      <c r="J52" s="743"/>
      <c r="K52" s="743"/>
      <c r="L52" s="743"/>
      <c r="M52" s="743"/>
      <c r="N52" s="743"/>
      <c r="O52" s="743"/>
      <c r="P52" s="743"/>
      <c r="Q52" s="743"/>
      <c r="R52" s="743"/>
      <c r="S52" s="744"/>
      <c r="T52" s="711" t="s">
        <v>500</v>
      </c>
      <c r="U52" s="712"/>
      <c r="V52" s="745"/>
      <c r="Z52" s="746"/>
      <c r="AE52" s="746"/>
      <c r="AF52" s="1748"/>
      <c r="AG52" s="1749"/>
      <c r="AH52" s="1749"/>
      <c r="AI52" s="1749"/>
      <c r="AJ52" s="1750"/>
      <c r="AK52" s="688"/>
      <c r="AL52" s="688"/>
      <c r="AM52" s="688"/>
      <c r="AN52" s="688"/>
      <c r="AO52" s="688"/>
      <c r="AP52" s="688"/>
      <c r="AQ52" s="688"/>
      <c r="AR52" s="688"/>
    </row>
    <row r="53" spans="1:44" s="741" customFormat="1" ht="27.75" customHeight="1">
      <c r="A53" s="1713" t="s">
        <v>748</v>
      </c>
      <c r="B53" s="1709"/>
      <c r="C53" s="1709"/>
      <c r="D53" s="1709"/>
      <c r="E53" s="1709"/>
      <c r="F53" s="1709"/>
      <c r="G53" s="1709"/>
      <c r="H53" s="1709"/>
      <c r="I53" s="1709"/>
      <c r="J53" s="1709"/>
      <c r="K53" s="1709"/>
      <c r="L53" s="1709"/>
      <c r="M53" s="1709"/>
      <c r="N53" s="1709"/>
      <c r="O53" s="1709"/>
      <c r="P53" s="1709"/>
      <c r="Q53" s="1709"/>
      <c r="R53" s="1709"/>
      <c r="S53" s="1710"/>
      <c r="T53" s="751" t="s">
        <v>502</v>
      </c>
      <c r="U53" s="752"/>
      <c r="V53" s="1751"/>
      <c r="W53" s="1749"/>
      <c r="X53" s="1749"/>
      <c r="Y53" s="1749"/>
      <c r="Z53" s="1750"/>
      <c r="AA53" s="1751"/>
      <c r="AB53" s="1749"/>
      <c r="AC53" s="1749"/>
      <c r="AD53" s="1749"/>
      <c r="AE53" s="1750"/>
      <c r="AF53" s="1751">
        <f>SUM(AF49:AJ52)</f>
        <v>1179</v>
      </c>
      <c r="AG53" s="1749"/>
      <c r="AH53" s="1749"/>
      <c r="AI53" s="1749"/>
      <c r="AJ53" s="1750"/>
      <c r="AK53" s="688"/>
      <c r="AL53" s="688"/>
      <c r="AM53" s="688"/>
      <c r="AN53" s="688"/>
      <c r="AO53" s="688"/>
      <c r="AP53" s="688"/>
      <c r="AQ53" s="688"/>
      <c r="AR53" s="688"/>
    </row>
    <row r="54" spans="1:36" s="688" customFormat="1" ht="27.75" customHeight="1">
      <c r="A54" s="753" t="s">
        <v>749</v>
      </c>
      <c r="B54" s="740"/>
      <c r="C54" s="740"/>
      <c r="D54" s="747"/>
      <c r="E54" s="741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54"/>
      <c r="T54" s="751" t="s">
        <v>504</v>
      </c>
      <c r="U54" s="752"/>
      <c r="V54" s="745"/>
      <c r="W54" s="741"/>
      <c r="X54" s="741"/>
      <c r="Y54" s="741"/>
      <c r="Z54" s="746"/>
      <c r="AA54" s="741"/>
      <c r="AB54" s="741"/>
      <c r="AC54" s="741"/>
      <c r="AD54" s="741"/>
      <c r="AE54" s="746"/>
      <c r="AF54" s="1748"/>
      <c r="AG54" s="1749"/>
      <c r="AH54" s="1749"/>
      <c r="AI54" s="1749"/>
      <c r="AJ54" s="1750"/>
    </row>
    <row r="55" spans="1:36" s="688" customFormat="1" ht="27.75" customHeight="1">
      <c r="A55" s="739" t="s">
        <v>750</v>
      </c>
      <c r="B55" s="740"/>
      <c r="C55" s="740"/>
      <c r="D55" s="747"/>
      <c r="E55" s="741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54"/>
      <c r="T55" s="711" t="s">
        <v>506</v>
      </c>
      <c r="U55" s="712"/>
      <c r="V55" s="745"/>
      <c r="W55" s="741"/>
      <c r="X55" s="741"/>
      <c r="Y55" s="741"/>
      <c r="Z55" s="746"/>
      <c r="AA55" s="741"/>
      <c r="AB55" s="741"/>
      <c r="AC55" s="741"/>
      <c r="AD55" s="741"/>
      <c r="AE55" s="746"/>
      <c r="AF55" s="1748"/>
      <c r="AG55" s="1749"/>
      <c r="AH55" s="1749"/>
      <c r="AI55" s="1749"/>
      <c r="AJ55" s="1750"/>
    </row>
    <row r="56" spans="1:36" s="688" customFormat="1" ht="27.75" customHeight="1">
      <c r="A56" s="753" t="s">
        <v>751</v>
      </c>
      <c r="B56" s="740"/>
      <c r="C56" s="740"/>
      <c r="D56" s="747"/>
      <c r="E56" s="741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54"/>
      <c r="T56" s="711" t="s">
        <v>553</v>
      </c>
      <c r="U56" s="712"/>
      <c r="V56" s="745"/>
      <c r="W56" s="741"/>
      <c r="X56" s="741"/>
      <c r="Y56" s="741"/>
      <c r="Z56" s="746"/>
      <c r="AA56" s="741"/>
      <c r="AB56" s="741"/>
      <c r="AC56" s="741"/>
      <c r="AD56" s="741"/>
      <c r="AE56" s="746"/>
      <c r="AF56" s="1748"/>
      <c r="AG56" s="1749"/>
      <c r="AH56" s="1749"/>
      <c r="AI56" s="1749"/>
      <c r="AJ56" s="1750"/>
    </row>
    <row r="57" spans="1:36" s="688" customFormat="1" ht="27.75" customHeight="1">
      <c r="A57" s="739" t="s">
        <v>752</v>
      </c>
      <c r="B57" s="740"/>
      <c r="C57" s="740"/>
      <c r="D57" s="747"/>
      <c r="E57" s="741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54"/>
      <c r="T57" s="711" t="s">
        <v>555</v>
      </c>
      <c r="U57" s="712"/>
      <c r="V57" s="745"/>
      <c r="W57" s="741"/>
      <c r="X57" s="741"/>
      <c r="Y57" s="741"/>
      <c r="Z57" s="746"/>
      <c r="AA57" s="741"/>
      <c r="AB57" s="741"/>
      <c r="AC57" s="741"/>
      <c r="AD57" s="741"/>
      <c r="AE57" s="746"/>
      <c r="AF57" s="1748"/>
      <c r="AG57" s="1749"/>
      <c r="AH57" s="1749"/>
      <c r="AI57" s="1749"/>
      <c r="AJ57" s="1750"/>
    </row>
    <row r="58" spans="1:36" s="688" customFormat="1" ht="27.75" customHeight="1">
      <c r="A58" s="739" t="s">
        <v>753</v>
      </c>
      <c r="B58" s="740"/>
      <c r="C58" s="740"/>
      <c r="D58" s="747"/>
      <c r="E58" s="741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54"/>
      <c r="T58" s="711" t="s">
        <v>557</v>
      </c>
      <c r="U58" s="712"/>
      <c r="V58" s="745"/>
      <c r="W58" s="741"/>
      <c r="X58" s="741"/>
      <c r="Y58" s="741"/>
      <c r="Z58" s="746"/>
      <c r="AA58" s="741"/>
      <c r="AB58" s="741"/>
      <c r="AC58" s="741"/>
      <c r="AD58" s="741"/>
      <c r="AE58" s="746"/>
      <c r="AF58" s="1748"/>
      <c r="AG58" s="1749"/>
      <c r="AH58" s="1749"/>
      <c r="AI58" s="1749"/>
      <c r="AJ58" s="1750"/>
    </row>
    <row r="59" spans="1:36" s="688" customFormat="1" ht="27.75" customHeight="1">
      <c r="A59" s="1708" t="s">
        <v>754</v>
      </c>
      <c r="B59" s="1709"/>
      <c r="C59" s="1709"/>
      <c r="D59" s="1709"/>
      <c r="E59" s="1709"/>
      <c r="F59" s="1709"/>
      <c r="G59" s="1709"/>
      <c r="H59" s="1709"/>
      <c r="I59" s="1709"/>
      <c r="J59" s="1709"/>
      <c r="K59" s="1709"/>
      <c r="L59" s="1709"/>
      <c r="M59" s="1709"/>
      <c r="N59" s="1709"/>
      <c r="O59" s="1709"/>
      <c r="P59" s="1709"/>
      <c r="Q59" s="1709"/>
      <c r="R59" s="1709"/>
      <c r="S59" s="1710"/>
      <c r="T59" s="711" t="s">
        <v>559</v>
      </c>
      <c r="U59" s="712"/>
      <c r="V59" s="1751"/>
      <c r="W59" s="1749"/>
      <c r="X59" s="1749"/>
      <c r="Y59" s="1749"/>
      <c r="Z59" s="1750"/>
      <c r="AA59" s="1751"/>
      <c r="AB59" s="1749"/>
      <c r="AC59" s="1749"/>
      <c r="AD59" s="1749"/>
      <c r="AE59" s="1750"/>
      <c r="AF59" s="1751"/>
      <c r="AG59" s="1749"/>
      <c r="AH59" s="1749"/>
      <c r="AI59" s="1749"/>
      <c r="AJ59" s="1750"/>
    </row>
    <row r="60" spans="1:36" s="688" customFormat="1" ht="27.75" customHeight="1">
      <c r="A60" s="739" t="s">
        <v>755</v>
      </c>
      <c r="B60" s="740"/>
      <c r="C60" s="740"/>
      <c r="D60" s="747"/>
      <c r="E60" s="741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3"/>
      <c r="Q60" s="743"/>
      <c r="R60" s="755"/>
      <c r="S60" s="744"/>
      <c r="T60" s="711" t="s">
        <v>561</v>
      </c>
      <c r="U60" s="712"/>
      <c r="V60" s="745"/>
      <c r="W60" s="741"/>
      <c r="X60" s="741"/>
      <c r="Y60" s="741"/>
      <c r="Z60" s="746"/>
      <c r="AA60" s="741"/>
      <c r="AB60" s="741"/>
      <c r="AC60" s="741"/>
      <c r="AD60" s="741"/>
      <c r="AE60" s="746"/>
      <c r="AF60" s="1748"/>
      <c r="AG60" s="1749"/>
      <c r="AH60" s="1749"/>
      <c r="AI60" s="1749"/>
      <c r="AJ60" s="1750"/>
    </row>
    <row r="61" spans="1:36" s="688" customFormat="1" ht="27.75" customHeight="1">
      <c r="A61" s="1716" t="s">
        <v>756</v>
      </c>
      <c r="B61" s="1717"/>
      <c r="C61" s="1717"/>
      <c r="D61" s="1717"/>
      <c r="E61" s="1717"/>
      <c r="F61" s="1717"/>
      <c r="G61" s="1717"/>
      <c r="H61" s="1717"/>
      <c r="I61" s="1717"/>
      <c r="J61" s="1717"/>
      <c r="K61" s="1717"/>
      <c r="L61" s="1717"/>
      <c r="M61" s="1717"/>
      <c r="N61" s="1717"/>
      <c r="O61" s="1717"/>
      <c r="P61" s="1717"/>
      <c r="Q61" s="1717"/>
      <c r="R61" s="1717"/>
      <c r="S61" s="1718"/>
      <c r="T61" s="711" t="s">
        <v>563</v>
      </c>
      <c r="U61" s="712"/>
      <c r="V61" s="745"/>
      <c r="W61" s="741"/>
      <c r="X61" s="741"/>
      <c r="Y61" s="741"/>
      <c r="Z61" s="746"/>
      <c r="AA61" s="741"/>
      <c r="AB61" s="741"/>
      <c r="AC61" s="741"/>
      <c r="AD61" s="741"/>
      <c r="AE61" s="746"/>
      <c r="AF61" s="1748">
        <v>11000</v>
      </c>
      <c r="AG61" s="1749"/>
      <c r="AH61" s="1749"/>
      <c r="AI61" s="1749"/>
      <c r="AJ61" s="1750"/>
    </row>
    <row r="62" spans="1:36" s="688" customFormat="1" ht="27.75" customHeight="1">
      <c r="A62" s="739" t="s">
        <v>757</v>
      </c>
      <c r="B62" s="756"/>
      <c r="C62" s="756"/>
      <c r="D62" s="757"/>
      <c r="E62" s="741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3"/>
      <c r="Q62" s="743"/>
      <c r="R62" s="755"/>
      <c r="S62" s="744"/>
      <c r="T62" s="711" t="s">
        <v>565</v>
      </c>
      <c r="U62" s="712"/>
      <c r="V62" s="745"/>
      <c r="W62" s="741"/>
      <c r="X62" s="741"/>
      <c r="Y62" s="741"/>
      <c r="Z62" s="746"/>
      <c r="AA62" s="741"/>
      <c r="AB62" s="741"/>
      <c r="AC62" s="741"/>
      <c r="AD62" s="741"/>
      <c r="AE62" s="746"/>
      <c r="AF62" s="1748"/>
      <c r="AG62" s="1749"/>
      <c r="AH62" s="1749"/>
      <c r="AI62" s="1749"/>
      <c r="AJ62" s="1750"/>
    </row>
    <row r="63" spans="1:36" s="688" customFormat="1" ht="27.75" customHeight="1">
      <c r="A63" s="739" t="s">
        <v>758</v>
      </c>
      <c r="B63" s="740"/>
      <c r="C63" s="740"/>
      <c r="D63" s="747"/>
      <c r="E63" s="741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3"/>
      <c r="Q63" s="743"/>
      <c r="R63" s="755"/>
      <c r="S63" s="744"/>
      <c r="T63" s="711" t="s">
        <v>567</v>
      </c>
      <c r="U63" s="712"/>
      <c r="V63" s="745"/>
      <c r="W63" s="741"/>
      <c r="X63" s="741"/>
      <c r="Y63" s="741"/>
      <c r="Z63" s="746"/>
      <c r="AA63" s="741"/>
      <c r="AB63" s="741"/>
      <c r="AC63" s="741"/>
      <c r="AD63" s="741"/>
      <c r="AE63" s="746"/>
      <c r="AF63" s="1748"/>
      <c r="AG63" s="1749"/>
      <c r="AH63" s="1749"/>
      <c r="AI63" s="1749"/>
      <c r="AJ63" s="1750"/>
    </row>
    <row r="64" spans="1:36" s="688" customFormat="1" ht="27.75" customHeight="1">
      <c r="A64" s="739" t="s">
        <v>759</v>
      </c>
      <c r="B64" s="756"/>
      <c r="C64" s="756"/>
      <c r="D64" s="757"/>
      <c r="E64" s="741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3"/>
      <c r="Q64" s="743"/>
      <c r="R64" s="755"/>
      <c r="S64" s="744"/>
      <c r="T64" s="711" t="s">
        <v>569</v>
      </c>
      <c r="U64" s="712"/>
      <c r="V64" s="745"/>
      <c r="W64" s="741"/>
      <c r="X64" s="741"/>
      <c r="Y64" s="741"/>
      <c r="Z64" s="746"/>
      <c r="AA64" s="741"/>
      <c r="AB64" s="741"/>
      <c r="AC64" s="741"/>
      <c r="AD64" s="741"/>
      <c r="AE64" s="746"/>
      <c r="AF64" s="1748"/>
      <c r="AG64" s="1749"/>
      <c r="AH64" s="1749"/>
      <c r="AI64" s="1749"/>
      <c r="AJ64" s="1750"/>
    </row>
    <row r="65" spans="1:45" s="741" customFormat="1" ht="27.75" customHeight="1">
      <c r="A65" s="1708" t="s">
        <v>760</v>
      </c>
      <c r="B65" s="1709"/>
      <c r="C65" s="1709"/>
      <c r="D65" s="1709"/>
      <c r="E65" s="1709"/>
      <c r="F65" s="1709"/>
      <c r="G65" s="1709"/>
      <c r="H65" s="1709"/>
      <c r="I65" s="1709"/>
      <c r="J65" s="1709"/>
      <c r="K65" s="1709"/>
      <c r="L65" s="1709"/>
      <c r="M65" s="1709"/>
      <c r="N65" s="1709"/>
      <c r="O65" s="1709"/>
      <c r="P65" s="1709"/>
      <c r="Q65" s="1709"/>
      <c r="R65" s="1709"/>
      <c r="S65" s="1710"/>
      <c r="T65" s="711" t="s">
        <v>571</v>
      </c>
      <c r="U65" s="712"/>
      <c r="V65" s="1751"/>
      <c r="W65" s="1749"/>
      <c r="X65" s="1749"/>
      <c r="Y65" s="1749"/>
      <c r="Z65" s="1750"/>
      <c r="AA65" s="1751">
        <v>11000</v>
      </c>
      <c r="AB65" s="1749"/>
      <c r="AC65" s="1749"/>
      <c r="AD65" s="1749"/>
      <c r="AE65" s="1750"/>
      <c r="AF65" s="1751">
        <v>11000</v>
      </c>
      <c r="AG65" s="1749"/>
      <c r="AH65" s="1749"/>
      <c r="AI65" s="1749"/>
      <c r="AJ65" s="1750"/>
      <c r="AK65" s="688"/>
      <c r="AL65" s="688"/>
      <c r="AM65" s="688"/>
      <c r="AN65" s="688"/>
      <c r="AO65" s="688"/>
      <c r="AP65" s="688"/>
      <c r="AQ65" s="688"/>
      <c r="AR65" s="688"/>
      <c r="AS65" s="688"/>
    </row>
    <row r="66" spans="1:45" s="718" customFormat="1" ht="27.75" customHeight="1">
      <c r="A66" s="1711" t="s">
        <v>761</v>
      </c>
      <c r="B66" s="1712"/>
      <c r="C66" s="1712"/>
      <c r="D66" s="1712"/>
      <c r="E66" s="1712"/>
      <c r="F66" s="1712"/>
      <c r="G66" s="1712"/>
      <c r="H66" s="1712"/>
      <c r="I66" s="1712"/>
      <c r="J66" s="1712"/>
      <c r="K66" s="1712"/>
      <c r="L66" s="1712"/>
      <c r="M66" s="1712"/>
      <c r="N66" s="1712"/>
      <c r="O66" s="1712"/>
      <c r="P66" s="1712"/>
      <c r="Q66" s="1712"/>
      <c r="R66" s="1712"/>
      <c r="S66" s="758"/>
      <c r="T66" s="711" t="s">
        <v>573</v>
      </c>
      <c r="U66" s="712"/>
      <c r="V66" s="1751"/>
      <c r="W66" s="1749"/>
      <c r="X66" s="1749"/>
      <c r="Y66" s="1749"/>
      <c r="Z66" s="1750"/>
      <c r="AA66" s="1751">
        <v>11000</v>
      </c>
      <c r="AB66" s="1749"/>
      <c r="AC66" s="1749"/>
      <c r="AD66" s="1749"/>
      <c r="AE66" s="1750"/>
      <c r="AF66" s="1751">
        <v>12179</v>
      </c>
      <c r="AG66" s="1749"/>
      <c r="AH66" s="1749"/>
      <c r="AI66" s="1749"/>
      <c r="AJ66" s="1750"/>
      <c r="AK66" s="688"/>
      <c r="AL66" s="688"/>
      <c r="AM66" s="688"/>
      <c r="AN66" s="688"/>
      <c r="AO66" s="688"/>
      <c r="AP66" s="688"/>
      <c r="AQ66" s="688"/>
      <c r="AR66" s="688"/>
      <c r="AS66" s="688"/>
    </row>
    <row r="67" spans="1:36" s="688" customFormat="1" ht="27.75" customHeight="1">
      <c r="A67" s="759" t="s">
        <v>762</v>
      </c>
      <c r="B67" s="740"/>
      <c r="C67" s="740"/>
      <c r="D67" s="747"/>
      <c r="E67" s="741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44"/>
      <c r="T67" s="751" t="s">
        <v>575</v>
      </c>
      <c r="U67" s="752"/>
      <c r="V67" s="1753"/>
      <c r="W67" s="1749"/>
      <c r="X67" s="1749"/>
      <c r="Y67" s="1749"/>
      <c r="Z67" s="1750"/>
      <c r="AA67" s="1753"/>
      <c r="AB67" s="1749"/>
      <c r="AC67" s="1749"/>
      <c r="AD67" s="1749"/>
      <c r="AE67" s="1750"/>
      <c r="AF67" s="1753"/>
      <c r="AG67" s="1749"/>
      <c r="AH67" s="1749"/>
      <c r="AI67" s="1749"/>
      <c r="AJ67" s="1750"/>
    </row>
    <row r="68" spans="1:36" s="688" customFormat="1" ht="27.75" customHeight="1">
      <c r="A68" s="759" t="s">
        <v>763</v>
      </c>
      <c r="B68" s="740"/>
      <c r="C68" s="740"/>
      <c r="D68" s="747"/>
      <c r="E68" s="741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44"/>
      <c r="T68" s="711" t="s">
        <v>577</v>
      </c>
      <c r="U68" s="712"/>
      <c r="V68" s="1753"/>
      <c r="W68" s="1749"/>
      <c r="X68" s="1749"/>
      <c r="Y68" s="1749"/>
      <c r="Z68" s="1750"/>
      <c r="AA68" s="1753"/>
      <c r="AB68" s="1749"/>
      <c r="AC68" s="1749"/>
      <c r="AD68" s="1749"/>
      <c r="AE68" s="1750"/>
      <c r="AF68" s="1753"/>
      <c r="AG68" s="1749"/>
      <c r="AH68" s="1749"/>
      <c r="AI68" s="1749"/>
      <c r="AJ68" s="1750"/>
    </row>
    <row r="69" spans="1:36" s="688" customFormat="1" ht="27.75" customHeight="1">
      <c r="A69" s="1724" t="s">
        <v>764</v>
      </c>
      <c r="B69" s="1725"/>
      <c r="C69" s="1725"/>
      <c r="D69" s="1725"/>
      <c r="E69" s="1725"/>
      <c r="F69" s="1725"/>
      <c r="G69" s="1725"/>
      <c r="H69" s="1725"/>
      <c r="I69" s="1725"/>
      <c r="J69" s="1725"/>
      <c r="K69" s="1725"/>
      <c r="L69" s="1725"/>
      <c r="M69" s="1725"/>
      <c r="N69" s="1725"/>
      <c r="O69" s="1725"/>
      <c r="P69" s="755"/>
      <c r="Q69" s="755"/>
      <c r="R69" s="755"/>
      <c r="S69" s="744"/>
      <c r="T69" s="760" t="s">
        <v>579</v>
      </c>
      <c r="U69" s="761"/>
      <c r="V69" s="1753"/>
      <c r="W69" s="1749"/>
      <c r="X69" s="1749"/>
      <c r="Y69" s="1749"/>
      <c r="Z69" s="1750"/>
      <c r="AA69" s="1753"/>
      <c r="AB69" s="1749"/>
      <c r="AC69" s="1749"/>
      <c r="AD69" s="1749"/>
      <c r="AE69" s="1750"/>
      <c r="AF69" s="1753"/>
      <c r="AG69" s="1749"/>
      <c r="AH69" s="1749"/>
      <c r="AI69" s="1749"/>
      <c r="AJ69" s="1750"/>
    </row>
    <row r="70" spans="1:36" s="688" customFormat="1" ht="27.75" customHeight="1">
      <c r="A70" s="759" t="s">
        <v>765</v>
      </c>
      <c r="B70" s="740"/>
      <c r="C70" s="740"/>
      <c r="D70" s="747"/>
      <c r="E70" s="741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44"/>
      <c r="T70" s="760" t="s">
        <v>581</v>
      </c>
      <c r="U70" s="712"/>
      <c r="V70" s="1753"/>
      <c r="W70" s="1749"/>
      <c r="X70" s="1749"/>
      <c r="Y70" s="1749"/>
      <c r="Z70" s="1750"/>
      <c r="AA70" s="1753"/>
      <c r="AB70" s="1749"/>
      <c r="AC70" s="1749"/>
      <c r="AD70" s="1749"/>
      <c r="AE70" s="1750"/>
      <c r="AF70" s="1753"/>
      <c r="AG70" s="1749"/>
      <c r="AH70" s="1749"/>
      <c r="AI70" s="1749"/>
      <c r="AJ70" s="1750"/>
    </row>
    <row r="71" spans="1:36" ht="27.75" customHeight="1">
      <c r="A71" s="759" t="s">
        <v>766</v>
      </c>
      <c r="B71" s="740"/>
      <c r="C71" s="740"/>
      <c r="D71" s="747"/>
      <c r="E71" s="741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44"/>
      <c r="T71" s="760" t="s">
        <v>583</v>
      </c>
      <c r="U71" s="712"/>
      <c r="V71" s="1753"/>
      <c r="W71" s="1749"/>
      <c r="X71" s="1749"/>
      <c r="Y71" s="1749"/>
      <c r="Z71" s="1750"/>
      <c r="AA71" s="1753"/>
      <c r="AB71" s="1749"/>
      <c r="AC71" s="1749"/>
      <c r="AD71" s="1749"/>
      <c r="AE71" s="1750"/>
      <c r="AF71" s="1753"/>
      <c r="AG71" s="1749"/>
      <c r="AH71" s="1749"/>
      <c r="AI71" s="1749"/>
      <c r="AJ71" s="1750"/>
    </row>
    <row r="72" spans="1:36" s="764" customFormat="1" ht="27.75" customHeight="1">
      <c r="A72" s="762" t="s">
        <v>767</v>
      </c>
      <c r="B72" s="756"/>
      <c r="C72" s="756"/>
      <c r="D72" s="757"/>
      <c r="E72" s="763"/>
      <c r="F72" s="743"/>
      <c r="G72" s="743"/>
      <c r="H72" s="743"/>
      <c r="I72" s="743"/>
      <c r="J72" s="743"/>
      <c r="K72" s="743"/>
      <c r="L72" s="743"/>
      <c r="M72" s="743"/>
      <c r="N72" s="743"/>
      <c r="O72" s="743"/>
      <c r="P72" s="743"/>
      <c r="Q72" s="743"/>
      <c r="R72" s="743"/>
      <c r="S72" s="754"/>
      <c r="T72" s="760" t="s">
        <v>585</v>
      </c>
      <c r="U72" s="712"/>
      <c r="V72" s="1754"/>
      <c r="W72" s="1749"/>
      <c r="X72" s="1749"/>
      <c r="Y72" s="1749"/>
      <c r="Z72" s="1750"/>
      <c r="AA72" s="1754"/>
      <c r="AB72" s="1749"/>
      <c r="AC72" s="1749"/>
      <c r="AD72" s="1749"/>
      <c r="AE72" s="1750"/>
      <c r="AF72" s="1754"/>
      <c r="AG72" s="1749"/>
      <c r="AH72" s="1749"/>
      <c r="AI72" s="1749"/>
      <c r="AJ72" s="1750"/>
    </row>
    <row r="73" spans="1:36" s="688" customFormat="1" ht="27.75" customHeight="1">
      <c r="A73" s="759" t="s">
        <v>768</v>
      </c>
      <c r="B73" s="740"/>
      <c r="C73" s="740"/>
      <c r="D73" s="747"/>
      <c r="E73" s="741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44"/>
      <c r="T73" s="760" t="s">
        <v>587</v>
      </c>
      <c r="U73" s="712"/>
      <c r="V73" s="1753"/>
      <c r="W73" s="1749"/>
      <c r="X73" s="1749"/>
      <c r="Y73" s="1749"/>
      <c r="Z73" s="1750"/>
      <c r="AA73" s="1753"/>
      <c r="AB73" s="1749"/>
      <c r="AC73" s="1749"/>
      <c r="AD73" s="1749"/>
      <c r="AE73" s="1750"/>
      <c r="AF73" s="1753"/>
      <c r="AG73" s="1749"/>
      <c r="AH73" s="1749"/>
      <c r="AI73" s="1749"/>
      <c r="AJ73" s="1750"/>
    </row>
    <row r="74" spans="1:36" s="688" customFormat="1" ht="27.75" customHeight="1">
      <c r="A74" s="759" t="s">
        <v>769</v>
      </c>
      <c r="B74" s="740"/>
      <c r="C74" s="740"/>
      <c r="D74" s="747"/>
      <c r="E74" s="741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44"/>
      <c r="T74" s="760" t="s">
        <v>589</v>
      </c>
      <c r="U74" s="712"/>
      <c r="V74" s="1753"/>
      <c r="W74" s="1749"/>
      <c r="X74" s="1749"/>
      <c r="Y74" s="1749"/>
      <c r="Z74" s="1750"/>
      <c r="AA74" s="1753"/>
      <c r="AB74" s="1749"/>
      <c r="AC74" s="1749"/>
      <c r="AD74" s="1749"/>
      <c r="AE74" s="1750"/>
      <c r="AF74" s="1753"/>
      <c r="AG74" s="1749"/>
      <c r="AH74" s="1749"/>
      <c r="AI74" s="1749"/>
      <c r="AJ74" s="1750"/>
    </row>
    <row r="75" spans="1:36" ht="27.75" customHeight="1">
      <c r="A75" s="762" t="s">
        <v>770</v>
      </c>
      <c r="B75" s="756"/>
      <c r="C75" s="756"/>
      <c r="D75" s="765"/>
      <c r="E75" s="741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54"/>
      <c r="T75" s="760" t="s">
        <v>591</v>
      </c>
      <c r="U75" s="712"/>
      <c r="V75" s="1751"/>
      <c r="W75" s="1749"/>
      <c r="X75" s="1749"/>
      <c r="Y75" s="1749"/>
      <c r="Z75" s="1750"/>
      <c r="AA75" s="1751"/>
      <c r="AB75" s="1749"/>
      <c r="AC75" s="1749"/>
      <c r="AD75" s="1749"/>
      <c r="AE75" s="1750"/>
      <c r="AF75" s="1751"/>
      <c r="AG75" s="1749"/>
      <c r="AH75" s="1749"/>
      <c r="AI75" s="1749"/>
      <c r="AJ75" s="1750"/>
    </row>
    <row r="76" spans="1:36" ht="27.75" customHeight="1">
      <c r="A76" s="762" t="s">
        <v>771</v>
      </c>
      <c r="B76" s="756"/>
      <c r="C76" s="740"/>
      <c r="D76" s="747"/>
      <c r="E76" s="741"/>
      <c r="F76" s="743"/>
      <c r="G76" s="743"/>
      <c r="H76" s="743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54"/>
      <c r="T76" s="760" t="s">
        <v>593</v>
      </c>
      <c r="U76" s="712"/>
      <c r="V76" s="1751"/>
      <c r="W76" s="1749"/>
      <c r="X76" s="1749"/>
      <c r="Y76" s="1749"/>
      <c r="Z76" s="1750"/>
      <c r="AA76" s="1751"/>
      <c r="AB76" s="1749"/>
      <c r="AC76" s="1749"/>
      <c r="AD76" s="1749"/>
      <c r="AE76" s="1750"/>
      <c r="AF76" s="1751"/>
      <c r="AG76" s="1749"/>
      <c r="AH76" s="1749"/>
      <c r="AI76" s="1749"/>
      <c r="AJ76" s="1750"/>
    </row>
    <row r="77" spans="1:36" ht="27.75" customHeight="1">
      <c r="A77" s="759" t="s">
        <v>772</v>
      </c>
      <c r="B77" s="740"/>
      <c r="C77" s="740"/>
      <c r="D77" s="747"/>
      <c r="E77" s="741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44"/>
      <c r="T77" s="760" t="s">
        <v>595</v>
      </c>
      <c r="U77" s="712"/>
      <c r="V77" s="1753">
        <v>500000</v>
      </c>
      <c r="W77" s="1749"/>
      <c r="X77" s="1749"/>
      <c r="Y77" s="1749"/>
      <c r="Z77" s="1750"/>
      <c r="AA77" s="1753">
        <v>500000</v>
      </c>
      <c r="AB77" s="1749"/>
      <c r="AC77" s="1749"/>
      <c r="AD77" s="1749"/>
      <c r="AE77" s="1750"/>
      <c r="AF77" s="1753"/>
      <c r="AG77" s="1749"/>
      <c r="AH77" s="1749"/>
      <c r="AI77" s="1749"/>
      <c r="AJ77" s="1750"/>
    </row>
    <row r="78" spans="1:36" ht="27.75" customHeight="1">
      <c r="A78" s="759" t="s">
        <v>773</v>
      </c>
      <c r="B78" s="740"/>
      <c r="C78" s="740"/>
      <c r="D78" s="747"/>
      <c r="E78" s="741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755"/>
      <c r="R78" s="755"/>
      <c r="S78" s="744"/>
      <c r="T78" s="760" t="s">
        <v>597</v>
      </c>
      <c r="U78" s="712"/>
      <c r="V78" s="1753"/>
      <c r="W78" s="1749"/>
      <c r="X78" s="1749"/>
      <c r="Y78" s="1749"/>
      <c r="Z78" s="1750"/>
      <c r="AA78" s="1753"/>
      <c r="AB78" s="1749"/>
      <c r="AC78" s="1749"/>
      <c r="AD78" s="1749"/>
      <c r="AE78" s="1750"/>
      <c r="AF78" s="1753"/>
      <c r="AG78" s="1749"/>
      <c r="AH78" s="1749"/>
      <c r="AI78" s="1749"/>
      <c r="AJ78" s="1750"/>
    </row>
    <row r="79" spans="1:36" ht="27.75" customHeight="1">
      <c r="A79" s="759" t="s">
        <v>774</v>
      </c>
      <c r="B79" s="740"/>
      <c r="C79" s="740"/>
      <c r="D79" s="747"/>
      <c r="E79" s="741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44"/>
      <c r="T79" s="760" t="s">
        <v>599</v>
      </c>
      <c r="U79" s="712"/>
      <c r="V79" s="1753"/>
      <c r="W79" s="1749"/>
      <c r="X79" s="1749"/>
      <c r="Y79" s="1749"/>
      <c r="Z79" s="1750"/>
      <c r="AA79" s="1753"/>
      <c r="AB79" s="1749"/>
      <c r="AC79" s="1749"/>
      <c r="AD79" s="1749"/>
      <c r="AE79" s="1750"/>
      <c r="AF79" s="1753"/>
      <c r="AG79" s="1749"/>
      <c r="AH79" s="1749"/>
      <c r="AI79" s="1749"/>
      <c r="AJ79" s="1750"/>
    </row>
    <row r="80" spans="1:36" ht="27.75" customHeight="1">
      <c r="A80" s="762" t="s">
        <v>775</v>
      </c>
      <c r="B80" s="756"/>
      <c r="C80" s="756"/>
      <c r="D80" s="765"/>
      <c r="E80" s="741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54"/>
      <c r="T80" s="760" t="s">
        <v>601</v>
      </c>
      <c r="U80" s="712"/>
      <c r="V80" s="1751">
        <f>SUM(V77:Z79)</f>
        <v>500000</v>
      </c>
      <c r="W80" s="1749"/>
      <c r="X80" s="1749"/>
      <c r="Y80" s="1749"/>
      <c r="Z80" s="1750"/>
      <c r="AA80" s="1751">
        <f>SUM(AA77:AE79)</f>
        <v>500000</v>
      </c>
      <c r="AB80" s="1749"/>
      <c r="AC80" s="1749"/>
      <c r="AD80" s="1749"/>
      <c r="AE80" s="1750"/>
      <c r="AF80" s="1751">
        <f>SUM(AF77:AJ79)</f>
        <v>0</v>
      </c>
      <c r="AG80" s="1749"/>
      <c r="AH80" s="1749"/>
      <c r="AI80" s="1749"/>
      <c r="AJ80" s="1750"/>
    </row>
    <row r="81" spans="1:36" s="688" customFormat="1" ht="27.75" customHeight="1">
      <c r="A81" s="762" t="s">
        <v>776</v>
      </c>
      <c r="B81" s="756"/>
      <c r="C81" s="740"/>
      <c r="D81" s="747"/>
      <c r="E81" s="741"/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7"/>
      <c r="T81" s="760" t="s">
        <v>603</v>
      </c>
      <c r="U81" s="712"/>
      <c r="V81" s="1751">
        <v>500000</v>
      </c>
      <c r="W81" s="1749"/>
      <c r="X81" s="1749"/>
      <c r="Y81" s="1749"/>
      <c r="Z81" s="1750"/>
      <c r="AA81" s="1751">
        <v>500000</v>
      </c>
      <c r="AB81" s="1749"/>
      <c r="AC81" s="1749"/>
      <c r="AD81" s="1749"/>
      <c r="AE81" s="1750"/>
      <c r="AF81" s="1751">
        <v>0</v>
      </c>
      <c r="AG81" s="1749"/>
      <c r="AH81" s="1749"/>
      <c r="AI81" s="1749"/>
      <c r="AJ81" s="1750"/>
    </row>
    <row r="82" spans="1:36" s="688" customFormat="1" ht="27.75" customHeight="1">
      <c r="A82" s="1724" t="s">
        <v>777</v>
      </c>
      <c r="B82" s="1726"/>
      <c r="C82" s="1726"/>
      <c r="D82" s="1726"/>
      <c r="E82" s="1726"/>
      <c r="F82" s="1726"/>
      <c r="G82" s="1726"/>
      <c r="H82" s="1726"/>
      <c r="I82" s="1726"/>
      <c r="J82" s="1726"/>
      <c r="K82" s="1726"/>
      <c r="L82" s="1726"/>
      <c r="M82" s="1726"/>
      <c r="N82" s="1726"/>
      <c r="O82" s="1726"/>
      <c r="P82" s="766"/>
      <c r="Q82" s="766"/>
      <c r="R82" s="766"/>
      <c r="S82" s="767"/>
      <c r="T82" s="760" t="s">
        <v>605</v>
      </c>
      <c r="U82" s="761"/>
      <c r="V82" s="1748"/>
      <c r="W82" s="1749"/>
      <c r="X82" s="1749"/>
      <c r="Y82" s="1749"/>
      <c r="Z82" s="1750"/>
      <c r="AA82" s="1748"/>
      <c r="AB82" s="1749"/>
      <c r="AC82" s="1749"/>
      <c r="AD82" s="1749"/>
      <c r="AE82" s="1750"/>
      <c r="AF82" s="1748"/>
      <c r="AG82" s="1749"/>
      <c r="AH82" s="1749"/>
      <c r="AI82" s="1749"/>
      <c r="AJ82" s="1750"/>
    </row>
    <row r="83" spans="1:36" ht="27.75" customHeight="1">
      <c r="A83" s="759" t="s">
        <v>778</v>
      </c>
      <c r="B83" s="740"/>
      <c r="C83" s="740"/>
      <c r="D83" s="747"/>
      <c r="E83" s="741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9"/>
      <c r="T83" s="760" t="s">
        <v>607</v>
      </c>
      <c r="U83" s="712"/>
      <c r="V83" s="1748"/>
      <c r="W83" s="1749"/>
      <c r="X83" s="1749"/>
      <c r="Y83" s="1749"/>
      <c r="Z83" s="1750"/>
      <c r="AA83" s="1748"/>
      <c r="AB83" s="1749"/>
      <c r="AC83" s="1749"/>
      <c r="AD83" s="1749"/>
      <c r="AE83" s="1750"/>
      <c r="AF83" s="1748"/>
      <c r="AG83" s="1749"/>
      <c r="AH83" s="1749"/>
      <c r="AI83" s="1749"/>
      <c r="AJ83" s="1750"/>
    </row>
    <row r="84" spans="1:36" ht="27.75" customHeight="1">
      <c r="A84" s="759" t="s">
        <v>779</v>
      </c>
      <c r="B84" s="740"/>
      <c r="C84" s="740"/>
      <c r="D84" s="747"/>
      <c r="E84" s="741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8"/>
      <c r="Q84" s="768"/>
      <c r="R84" s="768"/>
      <c r="S84" s="769"/>
      <c r="T84" s="760" t="s">
        <v>609</v>
      </c>
      <c r="U84" s="712"/>
      <c r="V84" s="1748"/>
      <c r="W84" s="1749"/>
      <c r="X84" s="1749"/>
      <c r="Y84" s="1749"/>
      <c r="Z84" s="1750"/>
      <c r="AA84" s="1748"/>
      <c r="AB84" s="1749"/>
      <c r="AC84" s="1749"/>
      <c r="AD84" s="1749"/>
      <c r="AE84" s="1750"/>
      <c r="AF84" s="1748"/>
      <c r="AG84" s="1749"/>
      <c r="AH84" s="1749"/>
      <c r="AI84" s="1749"/>
      <c r="AJ84" s="1750"/>
    </row>
    <row r="85" spans="1:36" ht="27.75" customHeight="1">
      <c r="A85" s="759" t="s">
        <v>780</v>
      </c>
      <c r="B85" s="740"/>
      <c r="C85" s="740"/>
      <c r="D85" s="747"/>
      <c r="E85" s="741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/>
      <c r="S85" s="769"/>
      <c r="T85" s="760" t="s">
        <v>611</v>
      </c>
      <c r="U85" s="712"/>
      <c r="V85" s="1748"/>
      <c r="W85" s="1749"/>
      <c r="X85" s="1749"/>
      <c r="Y85" s="1749"/>
      <c r="Z85" s="1750"/>
      <c r="AA85" s="1748"/>
      <c r="AB85" s="1749"/>
      <c r="AC85" s="1749"/>
      <c r="AD85" s="1749"/>
      <c r="AE85" s="1750"/>
      <c r="AF85" s="1748"/>
      <c r="AG85" s="1749"/>
      <c r="AH85" s="1749"/>
      <c r="AI85" s="1749"/>
      <c r="AJ85" s="1750"/>
    </row>
    <row r="86" spans="1:36" ht="27.75" customHeight="1">
      <c r="A86" s="759" t="s">
        <v>781</v>
      </c>
      <c r="B86" s="740"/>
      <c r="C86" s="740"/>
      <c r="D86" s="747"/>
      <c r="E86" s="741"/>
      <c r="F86" s="768"/>
      <c r="G86" s="768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8"/>
      <c r="S86" s="769"/>
      <c r="T86" s="760" t="s">
        <v>613</v>
      </c>
      <c r="U86" s="712"/>
      <c r="V86" s="1748"/>
      <c r="W86" s="1749"/>
      <c r="X86" s="1749"/>
      <c r="Y86" s="1749"/>
      <c r="Z86" s="1750"/>
      <c r="AA86" s="1748"/>
      <c r="AB86" s="1749"/>
      <c r="AC86" s="1749"/>
      <c r="AD86" s="1749"/>
      <c r="AE86" s="1750"/>
      <c r="AF86" s="1748"/>
      <c r="AG86" s="1749"/>
      <c r="AH86" s="1749"/>
      <c r="AI86" s="1749"/>
      <c r="AJ86" s="1750"/>
    </row>
    <row r="87" spans="1:36" ht="27.75" customHeight="1">
      <c r="A87" s="762" t="s">
        <v>782</v>
      </c>
      <c r="B87" s="756"/>
      <c r="C87" s="756"/>
      <c r="D87" s="765"/>
      <c r="E87" s="741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7"/>
      <c r="T87" s="760" t="s">
        <v>615</v>
      </c>
      <c r="U87" s="712"/>
      <c r="V87" s="1751"/>
      <c r="W87" s="1749"/>
      <c r="X87" s="1749"/>
      <c r="Y87" s="1749"/>
      <c r="Z87" s="1750"/>
      <c r="AA87" s="1751"/>
      <c r="AB87" s="1749"/>
      <c r="AC87" s="1749"/>
      <c r="AD87" s="1749"/>
      <c r="AE87" s="1750"/>
      <c r="AF87" s="1751"/>
      <c r="AG87" s="1749"/>
      <c r="AH87" s="1749"/>
      <c r="AI87" s="1749"/>
      <c r="AJ87" s="1750"/>
    </row>
    <row r="88" spans="1:36" s="688" customFormat="1" ht="27.75" customHeight="1">
      <c r="A88" s="759" t="s">
        <v>783</v>
      </c>
      <c r="B88" s="740"/>
      <c r="C88" s="740"/>
      <c r="D88" s="747"/>
      <c r="E88" s="741"/>
      <c r="F88" s="768"/>
      <c r="G88" s="768"/>
      <c r="H88" s="768"/>
      <c r="I88" s="768"/>
      <c r="J88" s="768"/>
      <c r="K88" s="768"/>
      <c r="L88" s="768"/>
      <c r="M88" s="768"/>
      <c r="N88" s="768"/>
      <c r="O88" s="768"/>
      <c r="P88" s="768"/>
      <c r="Q88" s="768"/>
      <c r="R88" s="768"/>
      <c r="S88" s="769"/>
      <c r="T88" s="760" t="s">
        <v>617</v>
      </c>
      <c r="U88" s="712"/>
      <c r="V88" s="1748">
        <v>1544324</v>
      </c>
      <c r="W88" s="1749"/>
      <c r="X88" s="1749"/>
      <c r="Y88" s="1749"/>
      <c r="Z88" s="1750"/>
      <c r="AA88" s="1748">
        <v>3647426</v>
      </c>
      <c r="AB88" s="1749"/>
      <c r="AC88" s="1749"/>
      <c r="AD88" s="1749"/>
      <c r="AE88" s="1750"/>
      <c r="AF88" s="1748">
        <v>3249105</v>
      </c>
      <c r="AG88" s="1749"/>
      <c r="AH88" s="1749"/>
      <c r="AI88" s="1749"/>
      <c r="AJ88" s="1750"/>
    </row>
    <row r="89" spans="1:36" ht="27.75" customHeight="1">
      <c r="A89" s="759" t="s">
        <v>784</v>
      </c>
      <c r="B89" s="756"/>
      <c r="C89" s="770"/>
      <c r="D89" s="765"/>
      <c r="E89" s="741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9"/>
      <c r="T89" s="760" t="s">
        <v>619</v>
      </c>
      <c r="U89" s="712"/>
      <c r="V89" s="1748"/>
      <c r="W89" s="1749"/>
      <c r="X89" s="1749"/>
      <c r="Y89" s="1749"/>
      <c r="Z89" s="1750"/>
      <c r="AA89" s="1748"/>
      <c r="AB89" s="1749"/>
      <c r="AC89" s="1749"/>
      <c r="AD89" s="1749"/>
      <c r="AE89" s="1750"/>
      <c r="AF89" s="1748"/>
      <c r="AG89" s="1749"/>
      <c r="AH89" s="1749"/>
      <c r="AI89" s="1749"/>
      <c r="AJ89" s="1750"/>
    </row>
    <row r="90" spans="1:36" s="688" customFormat="1" ht="27.75" customHeight="1">
      <c r="A90" s="759" t="s">
        <v>618</v>
      </c>
      <c r="B90" s="740"/>
      <c r="C90" s="740"/>
      <c r="D90" s="747"/>
      <c r="E90" s="741"/>
      <c r="F90" s="768"/>
      <c r="G90" s="768"/>
      <c r="H90" s="768"/>
      <c r="I90" s="768"/>
      <c r="J90" s="768"/>
      <c r="K90" s="768"/>
      <c r="L90" s="768"/>
      <c r="M90" s="768"/>
      <c r="N90" s="768"/>
      <c r="O90" s="768"/>
      <c r="P90" s="768"/>
      <c r="Q90" s="768"/>
      <c r="R90" s="768"/>
      <c r="S90" s="769"/>
      <c r="T90" s="760" t="s">
        <v>621</v>
      </c>
      <c r="U90" s="712"/>
      <c r="V90" s="1748"/>
      <c r="W90" s="1749"/>
      <c r="X90" s="1749"/>
      <c r="Y90" s="1749"/>
      <c r="Z90" s="1750"/>
      <c r="AA90" s="1748"/>
      <c r="AB90" s="1749"/>
      <c r="AC90" s="1749"/>
      <c r="AD90" s="1749"/>
      <c r="AE90" s="1750"/>
      <c r="AF90" s="1748"/>
      <c r="AG90" s="1749"/>
      <c r="AH90" s="1749"/>
      <c r="AI90" s="1749"/>
      <c r="AJ90" s="1750"/>
    </row>
    <row r="91" spans="1:36" ht="27.75" customHeight="1">
      <c r="A91" s="762" t="s">
        <v>785</v>
      </c>
      <c r="B91" s="756"/>
      <c r="C91" s="756"/>
      <c r="D91" s="765"/>
      <c r="E91" s="741"/>
      <c r="F91" s="766"/>
      <c r="G91" s="766"/>
      <c r="H91" s="766"/>
      <c r="I91" s="766"/>
      <c r="J91" s="766"/>
      <c r="K91" s="766"/>
      <c r="L91" s="766"/>
      <c r="M91" s="766"/>
      <c r="N91" s="766"/>
      <c r="O91" s="766"/>
      <c r="P91" s="766"/>
      <c r="Q91" s="766"/>
      <c r="R91" s="766"/>
      <c r="S91" s="767"/>
      <c r="T91" s="760" t="s">
        <v>623</v>
      </c>
      <c r="U91" s="712"/>
      <c r="V91" s="1751">
        <f>SUM(V88:Z90)</f>
        <v>1544324</v>
      </c>
      <c r="W91" s="1749"/>
      <c r="X91" s="1749"/>
      <c r="Y91" s="1749"/>
      <c r="Z91" s="1750"/>
      <c r="AA91" s="1751">
        <f>SUM(AA88:AE90)</f>
        <v>3647426</v>
      </c>
      <c r="AB91" s="1749"/>
      <c r="AC91" s="1749"/>
      <c r="AD91" s="1749"/>
      <c r="AE91" s="1750"/>
      <c r="AF91" s="1751">
        <f>SUM(AF88:AJ90)</f>
        <v>3249105</v>
      </c>
      <c r="AG91" s="1749"/>
      <c r="AH91" s="1749"/>
      <c r="AI91" s="1749"/>
      <c r="AJ91" s="1750"/>
    </row>
    <row r="92" spans="1:36" ht="27.75" customHeight="1">
      <c r="A92" s="759" t="s">
        <v>786</v>
      </c>
      <c r="B92" s="740"/>
      <c r="C92" s="740"/>
      <c r="D92" s="747"/>
      <c r="E92" s="741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9"/>
      <c r="T92" s="760" t="s">
        <v>625</v>
      </c>
      <c r="U92" s="712"/>
      <c r="V92" s="1748"/>
      <c r="W92" s="1749"/>
      <c r="X92" s="1749"/>
      <c r="Y92" s="1749"/>
      <c r="Z92" s="1750"/>
      <c r="AA92" s="1748"/>
      <c r="AB92" s="1749"/>
      <c r="AC92" s="1749"/>
      <c r="AD92" s="1749"/>
      <c r="AE92" s="1750"/>
      <c r="AF92" s="1748"/>
      <c r="AG92" s="1749"/>
      <c r="AH92" s="1749"/>
      <c r="AI92" s="1749"/>
      <c r="AJ92" s="1750"/>
    </row>
    <row r="93" spans="1:36" ht="27.75" customHeight="1">
      <c r="A93" s="759" t="s">
        <v>787</v>
      </c>
      <c r="B93" s="740"/>
      <c r="C93" s="740"/>
      <c r="D93" s="747"/>
      <c r="E93" s="741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9"/>
      <c r="T93" s="760" t="s">
        <v>627</v>
      </c>
      <c r="U93" s="712"/>
      <c r="V93" s="1748"/>
      <c r="W93" s="1749"/>
      <c r="X93" s="1749"/>
      <c r="Y93" s="1749"/>
      <c r="Z93" s="1750"/>
      <c r="AA93" s="1748"/>
      <c r="AB93" s="1749"/>
      <c r="AC93" s="1749"/>
      <c r="AD93" s="1749"/>
      <c r="AE93" s="1750"/>
      <c r="AF93" s="1748">
        <v>-42290</v>
      </c>
      <c r="AG93" s="1749"/>
      <c r="AH93" s="1749"/>
      <c r="AI93" s="1749"/>
      <c r="AJ93" s="1750"/>
    </row>
    <row r="94" spans="1:36" ht="27.75" customHeight="1">
      <c r="A94" s="759" t="s">
        <v>788</v>
      </c>
      <c r="B94" s="740"/>
      <c r="C94" s="740"/>
      <c r="D94" s="747"/>
      <c r="E94" s="741"/>
      <c r="F94" s="768"/>
      <c r="G94" s="768"/>
      <c r="H94" s="768"/>
      <c r="I94" s="768"/>
      <c r="J94" s="768"/>
      <c r="K94" s="768"/>
      <c r="L94" s="768"/>
      <c r="M94" s="768"/>
      <c r="N94" s="768"/>
      <c r="O94" s="768"/>
      <c r="P94" s="768"/>
      <c r="Q94" s="768"/>
      <c r="R94" s="768"/>
      <c r="S94" s="769"/>
      <c r="T94" s="760" t="s">
        <v>629</v>
      </c>
      <c r="U94" s="712"/>
      <c r="V94" s="1748"/>
      <c r="W94" s="1749"/>
      <c r="X94" s="1749"/>
      <c r="Y94" s="1749"/>
      <c r="Z94" s="1750"/>
      <c r="AA94" s="1748"/>
      <c r="AB94" s="1749"/>
      <c r="AC94" s="1749"/>
      <c r="AD94" s="1749"/>
      <c r="AE94" s="1750"/>
      <c r="AF94" s="1748">
        <f>283290-302468</f>
        <v>-19178</v>
      </c>
      <c r="AG94" s="1749"/>
      <c r="AH94" s="1749"/>
      <c r="AI94" s="1749"/>
      <c r="AJ94" s="1750"/>
    </row>
    <row r="95" spans="1:36" s="688" customFormat="1" ht="27.75" customHeight="1">
      <c r="A95" s="762" t="s">
        <v>789</v>
      </c>
      <c r="B95" s="756"/>
      <c r="C95" s="740"/>
      <c r="D95" s="747"/>
      <c r="E95" s="741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7"/>
      <c r="T95" s="760" t="s">
        <v>790</v>
      </c>
      <c r="U95" s="712"/>
      <c r="V95" s="1751">
        <f>SUM(V92:Z94)</f>
        <v>0</v>
      </c>
      <c r="W95" s="1749"/>
      <c r="X95" s="1749"/>
      <c r="Y95" s="1749"/>
      <c r="Z95" s="1750"/>
      <c r="AA95" s="1751">
        <f>SUM(AA92:AE94)</f>
        <v>0</v>
      </c>
      <c r="AB95" s="1749"/>
      <c r="AC95" s="1749"/>
      <c r="AD95" s="1749"/>
      <c r="AE95" s="1750"/>
      <c r="AF95" s="1751">
        <f>SUM(AF92:AJ94)</f>
        <v>-61468</v>
      </c>
      <c r="AG95" s="1749"/>
      <c r="AH95" s="1749"/>
      <c r="AI95" s="1749"/>
      <c r="AJ95" s="1750"/>
    </row>
    <row r="96" spans="1:4" ht="21.75" customHeight="1">
      <c r="A96" s="771"/>
      <c r="B96" s="771"/>
      <c r="C96" s="772"/>
      <c r="D96" s="771"/>
    </row>
    <row r="97" spans="1:4" ht="21.75" customHeight="1">
      <c r="A97" s="771"/>
      <c r="B97" s="771"/>
      <c r="C97" s="772"/>
      <c r="D97" s="771"/>
    </row>
    <row r="98" spans="1:4" ht="21.75" customHeight="1">
      <c r="A98" s="771"/>
      <c r="B98" s="771"/>
      <c r="C98" s="771"/>
      <c r="D98" s="771"/>
    </row>
    <row r="99" spans="1:4" ht="21.75" customHeight="1">
      <c r="A99" s="771"/>
      <c r="B99" s="771"/>
      <c r="C99" s="771"/>
      <c r="D99" s="771"/>
    </row>
    <row r="100" spans="1:4" ht="21.75" customHeight="1">
      <c r="A100" s="771"/>
      <c r="B100" s="771"/>
      <c r="C100" s="771"/>
      <c r="D100" s="771"/>
    </row>
    <row r="101" spans="1:4" ht="21.75" customHeight="1">
      <c r="A101" s="771"/>
      <c r="B101" s="771"/>
      <c r="C101" s="771"/>
      <c r="D101" s="771"/>
    </row>
    <row r="102" spans="1:4" ht="21.75" customHeight="1">
      <c r="A102" s="771"/>
      <c r="B102" s="771"/>
      <c r="C102" s="771"/>
      <c r="D102" s="771"/>
    </row>
    <row r="103" spans="1:4" ht="21.75" customHeight="1">
      <c r="A103" s="771"/>
      <c r="B103" s="771"/>
      <c r="C103" s="771"/>
      <c r="D103" s="771"/>
    </row>
    <row r="104" spans="1:4" ht="21.75" customHeight="1">
      <c r="A104" s="771"/>
      <c r="B104" s="771"/>
      <c r="C104" s="771"/>
      <c r="D104" s="771"/>
    </row>
    <row r="105" spans="1:4" ht="21.75" customHeight="1">
      <c r="A105" s="771"/>
      <c r="B105" s="771"/>
      <c r="C105" s="771"/>
      <c r="D105" s="771"/>
    </row>
    <row r="106" spans="1:4" ht="21.75" customHeight="1">
      <c r="A106" s="771"/>
      <c r="B106" s="771"/>
      <c r="C106" s="771"/>
      <c r="D106" s="771"/>
    </row>
    <row r="107" spans="1:4" ht="21.75" customHeight="1">
      <c r="A107" s="771"/>
      <c r="B107" s="771"/>
      <c r="C107" s="771"/>
      <c r="D107" s="771"/>
    </row>
    <row r="108" spans="1:4" ht="21.75" customHeight="1">
      <c r="A108" s="771"/>
      <c r="B108" s="771"/>
      <c r="C108" s="771"/>
      <c r="D108" s="771"/>
    </row>
    <row r="109" spans="1:4" ht="21.75" customHeight="1">
      <c r="A109" s="771"/>
      <c r="B109" s="771"/>
      <c r="C109" s="771"/>
      <c r="D109" s="771"/>
    </row>
    <row r="110" spans="1:4" ht="21.75" customHeight="1">
      <c r="A110" s="771"/>
      <c r="B110" s="771"/>
      <c r="C110" s="771"/>
      <c r="D110" s="771"/>
    </row>
    <row r="111" spans="1:4" ht="21.75" customHeight="1">
      <c r="A111" s="771"/>
      <c r="B111" s="771"/>
      <c r="C111" s="771"/>
      <c r="D111" s="771"/>
    </row>
    <row r="112" spans="1:4" ht="21.75" customHeight="1">
      <c r="A112" s="771"/>
      <c r="B112" s="771"/>
      <c r="C112" s="771"/>
      <c r="D112" s="771"/>
    </row>
    <row r="113" spans="1:4" ht="21.75" customHeight="1">
      <c r="A113" s="771"/>
      <c r="B113" s="771"/>
      <c r="C113" s="771"/>
      <c r="D113" s="771"/>
    </row>
    <row r="114" spans="1:4" ht="21.75" customHeight="1">
      <c r="A114" s="771"/>
      <c r="B114" s="771"/>
      <c r="C114" s="771"/>
      <c r="D114" s="771"/>
    </row>
    <row r="115" spans="1:4" ht="21.75" customHeight="1">
      <c r="A115" s="771"/>
      <c r="B115" s="771"/>
      <c r="C115" s="771"/>
      <c r="D115" s="771"/>
    </row>
    <row r="116" spans="1:4" ht="21.75" customHeight="1">
      <c r="A116" s="771"/>
      <c r="B116" s="771"/>
      <c r="C116" s="771"/>
      <c r="D116" s="771"/>
    </row>
    <row r="117" spans="1:4" ht="21.75" customHeight="1">
      <c r="A117" s="771"/>
      <c r="B117" s="771"/>
      <c r="C117" s="771"/>
      <c r="D117" s="771"/>
    </row>
    <row r="118" spans="1:4" ht="21.75" customHeight="1">
      <c r="A118" s="771"/>
      <c r="B118" s="771"/>
      <c r="C118" s="771"/>
      <c r="D118" s="771"/>
    </row>
    <row r="119" spans="1:4" ht="21.75" customHeight="1">
      <c r="A119" s="771"/>
      <c r="B119" s="771"/>
      <c r="C119" s="771"/>
      <c r="D119" s="771"/>
    </row>
    <row r="120" spans="1:4" ht="21.75" customHeight="1">
      <c r="A120" s="771"/>
      <c r="B120" s="771"/>
      <c r="C120" s="771"/>
      <c r="D120" s="771"/>
    </row>
    <row r="121" spans="1:4" ht="21.75" customHeight="1">
      <c r="A121" s="771"/>
      <c r="B121" s="771"/>
      <c r="C121" s="771"/>
      <c r="D121" s="771"/>
    </row>
    <row r="122" spans="1:4" ht="21.75" customHeight="1">
      <c r="A122" s="771"/>
      <c r="B122" s="771"/>
      <c r="C122" s="771"/>
      <c r="D122" s="771"/>
    </row>
    <row r="123" spans="1:4" ht="21.75" customHeight="1">
      <c r="A123" s="771"/>
      <c r="B123" s="771"/>
      <c r="C123" s="771"/>
      <c r="D123" s="771"/>
    </row>
    <row r="124" spans="1:4" ht="21.75" customHeight="1">
      <c r="A124" s="771"/>
      <c r="B124" s="771"/>
      <c r="C124" s="771"/>
      <c r="D124" s="771"/>
    </row>
    <row r="125" spans="1:4" ht="21.75" customHeight="1">
      <c r="A125" s="771"/>
      <c r="B125" s="771"/>
      <c r="C125" s="771"/>
      <c r="D125" s="771"/>
    </row>
    <row r="126" spans="1:4" ht="21.75" customHeight="1">
      <c r="A126" s="771"/>
      <c r="B126" s="771"/>
      <c r="C126" s="771"/>
      <c r="D126" s="771"/>
    </row>
    <row r="127" spans="1:4" ht="21.75" customHeight="1">
      <c r="A127" s="771"/>
      <c r="B127" s="771"/>
      <c r="C127" s="771"/>
      <c r="D127" s="771"/>
    </row>
    <row r="128" spans="1:4" ht="21.75" customHeight="1">
      <c r="A128" s="771"/>
      <c r="B128" s="771"/>
      <c r="C128" s="771"/>
      <c r="D128" s="771"/>
    </row>
    <row r="129" spans="1:4" ht="21.75" customHeight="1">
      <c r="A129" s="771"/>
      <c r="B129" s="771"/>
      <c r="C129" s="771"/>
      <c r="D129" s="771"/>
    </row>
    <row r="130" spans="1:4" ht="21.75" customHeight="1">
      <c r="A130" s="771"/>
      <c r="B130" s="771"/>
      <c r="C130" s="771"/>
      <c r="D130" s="771"/>
    </row>
    <row r="131" spans="1:4" ht="21.75" customHeight="1">
      <c r="A131" s="771"/>
      <c r="B131" s="771"/>
      <c r="C131" s="771"/>
      <c r="D131" s="771"/>
    </row>
    <row r="132" spans="1:4" ht="21.75" customHeight="1">
      <c r="A132" s="771"/>
      <c r="B132" s="771"/>
      <c r="C132" s="771"/>
      <c r="D132" s="771"/>
    </row>
    <row r="133" spans="1:4" ht="21.75" customHeight="1">
      <c r="A133" s="771"/>
      <c r="B133" s="771"/>
      <c r="C133" s="771"/>
      <c r="D133" s="771"/>
    </row>
    <row r="134" spans="1:4" ht="21.75" customHeight="1">
      <c r="A134" s="771"/>
      <c r="B134" s="771"/>
      <c r="C134" s="771"/>
      <c r="D134" s="771"/>
    </row>
    <row r="135" spans="1:4" ht="21.75" customHeight="1">
      <c r="A135" s="771"/>
      <c r="B135" s="771"/>
      <c r="C135" s="771"/>
      <c r="D135" s="771"/>
    </row>
    <row r="136" spans="1:4" ht="21.75" customHeight="1">
      <c r="A136" s="771"/>
      <c r="B136" s="771"/>
      <c r="C136" s="771"/>
      <c r="D136" s="771"/>
    </row>
    <row r="137" spans="1:4" ht="21.75" customHeight="1">
      <c r="A137" s="771"/>
      <c r="B137" s="771"/>
      <c r="C137" s="771"/>
      <c r="D137" s="771"/>
    </row>
    <row r="138" spans="1:4" ht="21.75" customHeight="1">
      <c r="A138" s="771"/>
      <c r="B138" s="771"/>
      <c r="C138" s="771"/>
      <c r="D138" s="771"/>
    </row>
    <row r="139" spans="1:4" ht="21.75" customHeight="1">
      <c r="A139" s="771"/>
      <c r="B139" s="771"/>
      <c r="C139" s="771"/>
      <c r="D139" s="771"/>
    </row>
    <row r="140" spans="1:4" ht="21.75" customHeight="1">
      <c r="A140" s="771"/>
      <c r="B140" s="771"/>
      <c r="C140" s="771"/>
      <c r="D140" s="771"/>
    </row>
    <row r="141" spans="1:4" ht="21.75" customHeight="1">
      <c r="A141" s="771"/>
      <c r="B141" s="771"/>
      <c r="C141" s="771"/>
      <c r="D141" s="771"/>
    </row>
    <row r="142" spans="1:4" ht="21.75" customHeight="1">
      <c r="A142" s="771"/>
      <c r="B142" s="771"/>
      <c r="C142" s="771"/>
      <c r="D142" s="771"/>
    </row>
    <row r="143" spans="1:4" ht="21.75" customHeight="1">
      <c r="A143" s="771"/>
      <c r="B143" s="771"/>
      <c r="C143" s="771"/>
      <c r="D143" s="771"/>
    </row>
    <row r="144" spans="1:4" ht="21.75" customHeight="1">
      <c r="A144" s="771"/>
      <c r="B144" s="771"/>
      <c r="C144" s="771"/>
      <c r="D144" s="771"/>
    </row>
    <row r="145" spans="1:4" ht="21.75" customHeight="1">
      <c r="A145" s="771"/>
      <c r="B145" s="771"/>
      <c r="C145" s="771"/>
      <c r="D145" s="771"/>
    </row>
    <row r="146" spans="1:4" ht="21.75" customHeight="1">
      <c r="A146" s="771"/>
      <c r="B146" s="771"/>
      <c r="C146" s="771"/>
      <c r="D146" s="771"/>
    </row>
    <row r="147" spans="1:4" ht="21.75" customHeight="1">
      <c r="A147" s="771"/>
      <c r="B147" s="771"/>
      <c r="C147" s="771"/>
      <c r="D147" s="771"/>
    </row>
    <row r="148" spans="1:4" ht="21.75" customHeight="1">
      <c r="A148" s="771"/>
      <c r="B148" s="771"/>
      <c r="C148" s="771"/>
      <c r="D148" s="771"/>
    </row>
    <row r="149" spans="1:4" ht="21.75" customHeight="1">
      <c r="A149" s="771"/>
      <c r="B149" s="771"/>
      <c r="C149" s="771"/>
      <c r="D149" s="771"/>
    </row>
    <row r="150" spans="1:4" ht="21.75" customHeight="1">
      <c r="A150" s="771"/>
      <c r="B150" s="771"/>
      <c r="C150" s="771"/>
      <c r="D150" s="771"/>
    </row>
    <row r="151" spans="1:4" ht="21.75" customHeight="1">
      <c r="A151" s="771"/>
      <c r="B151" s="771"/>
      <c r="C151" s="771"/>
      <c r="D151" s="771"/>
    </row>
    <row r="152" spans="1:4" ht="21.75" customHeight="1">
      <c r="A152" s="771"/>
      <c r="B152" s="771"/>
      <c r="C152" s="771"/>
      <c r="D152" s="771"/>
    </row>
    <row r="153" spans="1:4" ht="21.75" customHeight="1">
      <c r="A153" s="771"/>
      <c r="B153" s="771"/>
      <c r="C153" s="771"/>
      <c r="D153" s="771"/>
    </row>
    <row r="154" spans="1:4" ht="21.75" customHeight="1">
      <c r="A154" s="771"/>
      <c r="B154" s="771"/>
      <c r="C154" s="771"/>
      <c r="D154" s="771"/>
    </row>
    <row r="155" spans="1:4" ht="21.75" customHeight="1">
      <c r="A155" s="771"/>
      <c r="B155" s="771"/>
      <c r="C155" s="771"/>
      <c r="D155" s="771"/>
    </row>
    <row r="156" spans="1:4" ht="21.75" customHeight="1">
      <c r="A156" s="771"/>
      <c r="B156" s="771"/>
      <c r="C156" s="771"/>
      <c r="D156" s="771"/>
    </row>
    <row r="157" spans="1:4" ht="21.75" customHeight="1">
      <c r="A157" s="771"/>
      <c r="B157" s="771"/>
      <c r="C157" s="771"/>
      <c r="D157" s="771"/>
    </row>
    <row r="158" spans="1:4" ht="21.75" customHeight="1">
      <c r="A158" s="771"/>
      <c r="B158" s="771"/>
      <c r="C158" s="771"/>
      <c r="D158" s="771"/>
    </row>
    <row r="159" spans="1:4" ht="21.75" customHeight="1">
      <c r="A159" s="771"/>
      <c r="B159" s="771"/>
      <c r="C159" s="771"/>
      <c r="D159" s="771"/>
    </row>
    <row r="160" spans="1:4" ht="21.75" customHeight="1">
      <c r="A160" s="771"/>
      <c r="B160" s="771"/>
      <c r="C160" s="771"/>
      <c r="D160" s="771"/>
    </row>
    <row r="161" spans="1:4" ht="21.75" customHeight="1">
      <c r="A161" s="771"/>
      <c r="B161" s="771"/>
      <c r="C161" s="771"/>
      <c r="D161" s="771"/>
    </row>
    <row r="162" spans="1:4" ht="21.75" customHeight="1">
      <c r="A162" s="771"/>
      <c r="B162" s="771"/>
      <c r="C162" s="771"/>
      <c r="D162" s="771"/>
    </row>
    <row r="163" spans="1:4" ht="21.75" customHeight="1">
      <c r="A163" s="771"/>
      <c r="B163" s="771"/>
      <c r="C163" s="771"/>
      <c r="D163" s="771"/>
    </row>
    <row r="164" spans="1:4" ht="21.75" customHeight="1">
      <c r="A164" s="771"/>
      <c r="B164" s="771"/>
      <c r="C164" s="771"/>
      <c r="D164" s="771"/>
    </row>
    <row r="165" spans="1:4" ht="21.75" customHeight="1">
      <c r="A165" s="771"/>
      <c r="B165" s="771"/>
      <c r="C165" s="771"/>
      <c r="D165" s="771"/>
    </row>
    <row r="166" spans="1:4" ht="21.75" customHeight="1">
      <c r="A166" s="771"/>
      <c r="B166" s="771"/>
      <c r="C166" s="771"/>
      <c r="D166" s="771"/>
    </row>
    <row r="167" spans="1:4" ht="21.75" customHeight="1">
      <c r="A167" s="771"/>
      <c r="B167" s="771"/>
      <c r="C167" s="771"/>
      <c r="D167" s="771"/>
    </row>
    <row r="168" spans="1:4" ht="21.75" customHeight="1">
      <c r="A168" s="771"/>
      <c r="B168" s="771"/>
      <c r="C168" s="771"/>
      <c r="D168" s="771"/>
    </row>
    <row r="169" spans="1:4" ht="21.75" customHeight="1">
      <c r="A169" s="771"/>
      <c r="B169" s="771"/>
      <c r="C169" s="771"/>
      <c r="D169" s="771"/>
    </row>
    <row r="170" spans="1:4" ht="21.75" customHeight="1">
      <c r="A170" s="771"/>
      <c r="B170" s="771"/>
      <c r="C170" s="771"/>
      <c r="D170" s="771"/>
    </row>
    <row r="171" spans="1:4" ht="21.75" customHeight="1">
      <c r="A171" s="771"/>
      <c r="B171" s="771"/>
      <c r="C171" s="771"/>
      <c r="D171" s="771"/>
    </row>
    <row r="172" spans="1:4" ht="21.75" customHeight="1">
      <c r="A172" s="771"/>
      <c r="B172" s="771"/>
      <c r="C172" s="771"/>
      <c r="D172" s="771"/>
    </row>
    <row r="173" spans="1:4" ht="21.75" customHeight="1">
      <c r="A173" s="771"/>
      <c r="B173" s="771"/>
      <c r="C173" s="771"/>
      <c r="D173" s="771"/>
    </row>
    <row r="174" spans="1:4" ht="21.75" customHeight="1">
      <c r="A174" s="771"/>
      <c r="B174" s="771"/>
      <c r="C174" s="771"/>
      <c r="D174" s="771"/>
    </row>
    <row r="175" spans="1:4" ht="21.75" customHeight="1">
      <c r="A175" s="771"/>
      <c r="B175" s="771"/>
      <c r="C175" s="771"/>
      <c r="D175" s="771"/>
    </row>
    <row r="176" spans="1:4" ht="21.75" customHeight="1">
      <c r="A176" s="771"/>
      <c r="B176" s="771"/>
      <c r="C176" s="771"/>
      <c r="D176" s="771"/>
    </row>
    <row r="177" spans="1:4" ht="21.75" customHeight="1">
      <c r="A177" s="771"/>
      <c r="B177" s="771"/>
      <c r="C177" s="771"/>
      <c r="D177" s="771"/>
    </row>
    <row r="178" spans="1:4" ht="21.75" customHeight="1">
      <c r="A178" s="771"/>
      <c r="B178" s="771"/>
      <c r="C178" s="771"/>
      <c r="D178" s="771"/>
    </row>
    <row r="179" spans="1:4" ht="21.75" customHeight="1">
      <c r="A179" s="771"/>
      <c r="B179" s="771"/>
      <c r="C179" s="771"/>
      <c r="D179" s="771"/>
    </row>
    <row r="180" spans="1:4" ht="21.75" customHeight="1">
      <c r="A180" s="771"/>
      <c r="B180" s="771"/>
      <c r="C180" s="771"/>
      <c r="D180" s="771"/>
    </row>
    <row r="181" spans="1:4" ht="21.75" customHeight="1">
      <c r="A181" s="771"/>
      <c r="B181" s="771"/>
      <c r="C181" s="771"/>
      <c r="D181" s="771"/>
    </row>
    <row r="182" spans="1:4" ht="21.75" customHeight="1">
      <c r="A182" s="771"/>
      <c r="B182" s="771"/>
      <c r="C182" s="771"/>
      <c r="D182" s="771"/>
    </row>
    <row r="183" spans="1:4" ht="21.75" customHeight="1">
      <c r="A183" s="771"/>
      <c r="B183" s="771"/>
      <c r="C183" s="771"/>
      <c r="D183" s="771"/>
    </row>
    <row r="184" spans="1:4" ht="21.75" customHeight="1">
      <c r="A184" s="771"/>
      <c r="B184" s="771"/>
      <c r="C184" s="771"/>
      <c r="D184" s="771"/>
    </row>
    <row r="185" spans="1:4" ht="21.75" customHeight="1">
      <c r="A185" s="771"/>
      <c r="B185" s="771"/>
      <c r="C185" s="771"/>
      <c r="D185" s="771"/>
    </row>
    <row r="186" spans="1:4" ht="21.75" customHeight="1">
      <c r="A186" s="771"/>
      <c r="B186" s="771"/>
      <c r="C186" s="771"/>
      <c r="D186" s="771"/>
    </row>
    <row r="187" spans="1:4" ht="21.75" customHeight="1">
      <c r="A187" s="771"/>
      <c r="B187" s="771"/>
      <c r="C187" s="771"/>
      <c r="D187" s="771"/>
    </row>
    <row r="188" spans="1:4" ht="21.75" customHeight="1">
      <c r="A188" s="771"/>
      <c r="B188" s="771"/>
      <c r="C188" s="771"/>
      <c r="D188" s="771"/>
    </row>
    <row r="189" spans="1:4" ht="21.75" customHeight="1">
      <c r="A189" s="771"/>
      <c r="B189" s="771"/>
      <c r="C189" s="771"/>
      <c r="D189" s="771"/>
    </row>
    <row r="190" spans="1:4" ht="21.75" customHeight="1">
      <c r="A190" s="771"/>
      <c r="B190" s="771"/>
      <c r="C190" s="771"/>
      <c r="D190" s="771"/>
    </row>
    <row r="191" spans="1:4" ht="21.75" customHeight="1">
      <c r="A191" s="771"/>
      <c r="B191" s="771"/>
      <c r="C191" s="771"/>
      <c r="D191" s="771"/>
    </row>
    <row r="192" spans="1:4" ht="21.75" customHeight="1">
      <c r="A192" s="771"/>
      <c r="B192" s="771"/>
      <c r="C192" s="771"/>
      <c r="D192" s="771"/>
    </row>
    <row r="193" spans="1:4" ht="21.75" customHeight="1">
      <c r="A193" s="771"/>
      <c r="B193" s="771"/>
      <c r="C193" s="771"/>
      <c r="D193" s="771"/>
    </row>
    <row r="194" spans="1:4" ht="21.75" customHeight="1">
      <c r="A194" s="771"/>
      <c r="B194" s="771"/>
      <c r="C194" s="771"/>
      <c r="D194" s="771"/>
    </row>
    <row r="195" spans="1:4" ht="21.75" customHeight="1">
      <c r="A195" s="771"/>
      <c r="B195" s="771"/>
      <c r="C195" s="771"/>
      <c r="D195" s="771"/>
    </row>
    <row r="196" spans="1:4" ht="21.75" customHeight="1">
      <c r="A196" s="771"/>
      <c r="B196" s="771"/>
      <c r="C196" s="771"/>
      <c r="D196" s="771"/>
    </row>
    <row r="197" spans="1:4" ht="12.75">
      <c r="A197" s="771"/>
      <c r="B197" s="771"/>
      <c r="C197" s="771"/>
      <c r="D197" s="771"/>
    </row>
    <row r="198" spans="1:4" ht="12.75">
      <c r="A198" s="771"/>
      <c r="B198" s="771"/>
      <c r="C198" s="771"/>
      <c r="D198" s="771"/>
    </row>
    <row r="199" spans="1:4" ht="12.75">
      <c r="A199" s="771"/>
      <c r="B199" s="771"/>
      <c r="C199" s="771"/>
      <c r="D199" s="771"/>
    </row>
    <row r="200" spans="1:4" ht="12.75">
      <c r="A200" s="771"/>
      <c r="B200" s="771"/>
      <c r="C200" s="771"/>
      <c r="D200" s="771"/>
    </row>
    <row r="201" spans="1:4" ht="12.75">
      <c r="A201" s="771"/>
      <c r="B201" s="771"/>
      <c r="C201" s="771"/>
      <c r="D201" s="771"/>
    </row>
    <row r="202" spans="1:4" ht="12.75">
      <c r="A202" s="771"/>
      <c r="B202" s="771"/>
      <c r="C202" s="771"/>
      <c r="D202" s="771"/>
    </row>
    <row r="203" spans="1:4" ht="12.75">
      <c r="A203" s="771"/>
      <c r="B203" s="771"/>
      <c r="C203" s="771"/>
      <c r="D203" s="771"/>
    </row>
  </sheetData>
  <mergeCells count="180">
    <mergeCell ref="V95:Z95"/>
    <mergeCell ref="AA95:AE95"/>
    <mergeCell ref="AF95:AJ95"/>
    <mergeCell ref="V93:Z93"/>
    <mergeCell ref="AA93:AE93"/>
    <mergeCell ref="AF93:AJ93"/>
    <mergeCell ref="V94:Z94"/>
    <mergeCell ref="AA94:AE94"/>
    <mergeCell ref="AF94:AJ94"/>
    <mergeCell ref="V91:Z91"/>
    <mergeCell ref="AA91:AE91"/>
    <mergeCell ref="AF91:AJ91"/>
    <mergeCell ref="V92:Z92"/>
    <mergeCell ref="AA92:AE92"/>
    <mergeCell ref="AF92:AJ92"/>
    <mergeCell ref="V89:Z89"/>
    <mergeCell ref="AA89:AE89"/>
    <mergeCell ref="AF89:AJ89"/>
    <mergeCell ref="V90:Z90"/>
    <mergeCell ref="AA90:AE90"/>
    <mergeCell ref="AF90:AJ90"/>
    <mergeCell ref="V87:Z87"/>
    <mergeCell ref="AA87:AE87"/>
    <mergeCell ref="AF87:AJ87"/>
    <mergeCell ref="V88:Z88"/>
    <mergeCell ref="AA88:AE88"/>
    <mergeCell ref="AF88:AJ88"/>
    <mergeCell ref="V85:Z85"/>
    <mergeCell ref="AA85:AE85"/>
    <mergeCell ref="AF85:AJ85"/>
    <mergeCell ref="V86:Z86"/>
    <mergeCell ref="AA86:AE86"/>
    <mergeCell ref="AF86:AJ86"/>
    <mergeCell ref="V83:Z83"/>
    <mergeCell ref="AA83:AE83"/>
    <mergeCell ref="AF83:AJ83"/>
    <mergeCell ref="V84:Z84"/>
    <mergeCell ref="AA84:AE84"/>
    <mergeCell ref="AF84:AJ84"/>
    <mergeCell ref="V81:Z81"/>
    <mergeCell ref="AA81:AE81"/>
    <mergeCell ref="AF81:AJ81"/>
    <mergeCell ref="V82:Z82"/>
    <mergeCell ref="AA82:AE82"/>
    <mergeCell ref="AF82:AJ82"/>
    <mergeCell ref="V79:Z79"/>
    <mergeCell ref="AA79:AE79"/>
    <mergeCell ref="AF79:AJ79"/>
    <mergeCell ref="V80:Z80"/>
    <mergeCell ref="AA80:AE80"/>
    <mergeCell ref="AF80:AJ80"/>
    <mergeCell ref="V77:Z77"/>
    <mergeCell ref="AA77:AE77"/>
    <mergeCell ref="AF77:AJ77"/>
    <mergeCell ref="V78:Z78"/>
    <mergeCell ref="AA78:AE78"/>
    <mergeCell ref="AF78:AJ78"/>
    <mergeCell ref="V75:Z75"/>
    <mergeCell ref="AA75:AE75"/>
    <mergeCell ref="AF75:AJ75"/>
    <mergeCell ref="V76:Z76"/>
    <mergeCell ref="AA76:AE76"/>
    <mergeCell ref="AF76:AJ76"/>
    <mergeCell ref="V73:Z73"/>
    <mergeCell ref="AA73:AE73"/>
    <mergeCell ref="AF73:AJ73"/>
    <mergeCell ref="V74:Z74"/>
    <mergeCell ref="AA74:AE74"/>
    <mergeCell ref="AF74:AJ74"/>
    <mergeCell ref="V71:Z71"/>
    <mergeCell ref="AA71:AE71"/>
    <mergeCell ref="AF71:AJ71"/>
    <mergeCell ref="V72:Z72"/>
    <mergeCell ref="AA72:AE72"/>
    <mergeCell ref="AF72:AJ72"/>
    <mergeCell ref="V69:Z69"/>
    <mergeCell ref="AA69:AE69"/>
    <mergeCell ref="AF69:AJ69"/>
    <mergeCell ref="V70:Z70"/>
    <mergeCell ref="AA70:AE70"/>
    <mergeCell ref="AF70:AJ70"/>
    <mergeCell ref="V67:Z67"/>
    <mergeCell ref="AA67:AE67"/>
    <mergeCell ref="AF67:AJ67"/>
    <mergeCell ref="V68:Z68"/>
    <mergeCell ref="AA68:AE68"/>
    <mergeCell ref="AF68:AJ68"/>
    <mergeCell ref="V65:Z65"/>
    <mergeCell ref="AA65:AE65"/>
    <mergeCell ref="AF65:AJ65"/>
    <mergeCell ref="V66:Z66"/>
    <mergeCell ref="AA66:AE66"/>
    <mergeCell ref="AF66:AJ66"/>
    <mergeCell ref="AF61:AJ61"/>
    <mergeCell ref="AF62:AJ62"/>
    <mergeCell ref="AF63:AJ63"/>
    <mergeCell ref="AF64:AJ64"/>
    <mergeCell ref="V59:Z59"/>
    <mergeCell ref="AA59:AE59"/>
    <mergeCell ref="AF59:AJ59"/>
    <mergeCell ref="AF60:AJ60"/>
    <mergeCell ref="AF55:AJ55"/>
    <mergeCell ref="AF56:AJ56"/>
    <mergeCell ref="AF57:AJ57"/>
    <mergeCell ref="AF58:AJ58"/>
    <mergeCell ref="V53:Z53"/>
    <mergeCell ref="AA53:AE53"/>
    <mergeCell ref="AF53:AJ53"/>
    <mergeCell ref="AF54:AJ54"/>
    <mergeCell ref="AF49:AJ49"/>
    <mergeCell ref="AF50:AJ50"/>
    <mergeCell ref="AF51:AJ51"/>
    <mergeCell ref="AF52:AJ52"/>
    <mergeCell ref="V47:Z47"/>
    <mergeCell ref="AA47:AE47"/>
    <mergeCell ref="AF47:AJ47"/>
    <mergeCell ref="AF48:AJ48"/>
    <mergeCell ref="AF43:AJ43"/>
    <mergeCell ref="AF44:AJ44"/>
    <mergeCell ref="AF45:AJ45"/>
    <mergeCell ref="AF46:AJ46"/>
    <mergeCell ref="V41:Z41"/>
    <mergeCell ref="AA41:AE41"/>
    <mergeCell ref="AF41:AJ41"/>
    <mergeCell ref="AF42:AJ42"/>
    <mergeCell ref="AF38:AJ38"/>
    <mergeCell ref="AF39:AJ39"/>
    <mergeCell ref="V40:Z40"/>
    <mergeCell ref="AA40:AE40"/>
    <mergeCell ref="AF40:AJ40"/>
    <mergeCell ref="AF34:AJ34"/>
    <mergeCell ref="AF35:AJ35"/>
    <mergeCell ref="AF36:AJ36"/>
    <mergeCell ref="AF37:AJ37"/>
    <mergeCell ref="AF30:AJ30"/>
    <mergeCell ref="AF31:AJ31"/>
    <mergeCell ref="AF32:AJ32"/>
    <mergeCell ref="AF33:AJ33"/>
    <mergeCell ref="V28:Z28"/>
    <mergeCell ref="AA28:AE28"/>
    <mergeCell ref="AF28:AJ28"/>
    <mergeCell ref="AF29:AJ29"/>
    <mergeCell ref="AF24:AJ24"/>
    <mergeCell ref="AF25:AJ25"/>
    <mergeCell ref="AF26:AJ26"/>
    <mergeCell ref="AF27:AJ27"/>
    <mergeCell ref="AF20:AJ20"/>
    <mergeCell ref="AF21:AJ21"/>
    <mergeCell ref="AF22:AJ22"/>
    <mergeCell ref="AF23:AJ23"/>
    <mergeCell ref="AB7:AJ7"/>
    <mergeCell ref="AF17:AJ17"/>
    <mergeCell ref="AF18:AJ18"/>
    <mergeCell ref="AF19:AJ19"/>
    <mergeCell ref="A69:O69"/>
    <mergeCell ref="A82:O82"/>
    <mergeCell ref="M11:O11"/>
    <mergeCell ref="A17:S17"/>
    <mergeCell ref="A29:S29"/>
    <mergeCell ref="A47:S47"/>
    <mergeCell ref="A19:S19"/>
    <mergeCell ref="A20:S20"/>
    <mergeCell ref="A21:S21"/>
    <mergeCell ref="A22:S22"/>
    <mergeCell ref="A23:S23"/>
    <mergeCell ref="A24:S24"/>
    <mergeCell ref="A28:S28"/>
    <mergeCell ref="A31:S31"/>
    <mergeCell ref="A32:S32"/>
    <mergeCell ref="A33:S33"/>
    <mergeCell ref="A34:S34"/>
    <mergeCell ref="A35:R35"/>
    <mergeCell ref="A59:S59"/>
    <mergeCell ref="A65:S65"/>
    <mergeCell ref="A66:R66"/>
    <mergeCell ref="A36:S36"/>
    <mergeCell ref="A40:R40"/>
    <mergeCell ref="A53:S53"/>
    <mergeCell ref="A49:S49"/>
    <mergeCell ref="A61:S61"/>
  </mergeCells>
  <printOptions horizontalCentered="1"/>
  <pageMargins left="0.3937007874015748" right="0.1968503937007874" top="0.4724409448818898" bottom="0.4724409448818898" header="0.5118110236220472" footer="0.5118110236220472"/>
  <pageSetup fitToHeight="0" fitToWidth="1" horizontalDpi="360" verticalDpi="360" orientation="portrait" paperSize="9" scale="76" r:id="rId2"/>
  <rowBreaks count="2" manualBreakCount="2">
    <brk id="41" max="36" man="1"/>
    <brk id="6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9"/>
  <sheetViews>
    <sheetView showGridLines="0" zoomScale="75" zoomScaleNormal="75" workbookViewId="0" topLeftCell="A1">
      <selection activeCell="AF29" sqref="AF29:AJ29"/>
    </sheetView>
  </sheetViews>
  <sheetFormatPr defaultColWidth="9.140625" defaultRowHeight="12.75"/>
  <cols>
    <col min="1" max="2" width="3.28125" style="773" customWidth="1"/>
    <col min="3" max="3" width="5.28125" style="773" customWidth="1"/>
    <col min="4" max="6" width="3.28125" style="773" customWidth="1"/>
    <col min="7" max="7" width="3.8515625" style="773" customWidth="1"/>
    <col min="8" max="11" width="3.28125" style="773" customWidth="1"/>
    <col min="12" max="12" width="3.8515625" style="773" customWidth="1"/>
    <col min="13" max="14" width="3.28125" style="773" customWidth="1"/>
    <col min="15" max="15" width="3.8515625" style="773" customWidth="1"/>
    <col min="16" max="18" width="3.28125" style="773" customWidth="1"/>
    <col min="19" max="19" width="3.57421875" style="773" customWidth="1"/>
    <col min="20" max="20" width="3.7109375" style="773" customWidth="1"/>
    <col min="21" max="34" width="3.28125" style="773" customWidth="1"/>
    <col min="35" max="35" width="3.421875" style="773" customWidth="1"/>
    <col min="36" max="36" width="3.28125" style="773" customWidth="1"/>
    <col min="37" max="37" width="3.00390625" style="773" customWidth="1"/>
    <col min="38" max="16384" width="9.140625" style="773" customWidth="1"/>
  </cols>
  <sheetData>
    <row r="1" spans="35:36" ht="12.75">
      <c r="AI1" s="774"/>
      <c r="AJ1" s="774"/>
    </row>
    <row r="2" spans="35:36" ht="12.75">
      <c r="AI2" s="775"/>
      <c r="AJ2" s="776"/>
    </row>
    <row r="3" spans="1:36" ht="20.25">
      <c r="A3" s="777" t="s">
        <v>791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</row>
    <row r="4" spans="1:36" ht="18">
      <c r="A4" s="779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778"/>
    </row>
    <row r="5" spans="35:36" ht="12.75">
      <c r="AI5" s="775"/>
      <c r="AJ5" s="775"/>
    </row>
    <row r="6" spans="28:36" ht="12.75">
      <c r="AB6" s="1774" t="s">
        <v>462</v>
      </c>
      <c r="AC6" s="1774"/>
      <c r="AD6" s="1774"/>
      <c r="AE6" s="1774"/>
      <c r="AF6" s="1774"/>
      <c r="AG6" s="1774"/>
      <c r="AH6" s="1774"/>
      <c r="AI6" s="1774"/>
      <c r="AJ6" s="1774"/>
    </row>
    <row r="7" spans="22:36" ht="12.75">
      <c r="V7" s="780"/>
      <c r="AB7" s="781" t="s">
        <v>255</v>
      </c>
      <c r="AC7" s="781"/>
      <c r="AD7" s="781"/>
      <c r="AE7" s="781"/>
      <c r="AF7" s="781"/>
      <c r="AG7" s="781"/>
      <c r="AH7" s="781"/>
      <c r="AI7" s="781"/>
      <c r="AJ7" s="781"/>
    </row>
    <row r="8" ht="13.5" thickBot="1"/>
    <row r="9" spans="1:36" ht="19.5" customHeight="1" thickBot="1">
      <c r="A9" s="782">
        <v>5</v>
      </c>
      <c r="B9" s="783">
        <v>1</v>
      </c>
      <c r="C9" s="783">
        <v>3</v>
      </c>
      <c r="D9" s="783">
        <v>0</v>
      </c>
      <c r="E9" s="783">
        <v>0</v>
      </c>
      <c r="F9" s="784">
        <v>9</v>
      </c>
      <c r="H9" s="782">
        <v>1</v>
      </c>
      <c r="I9" s="783">
        <v>2</v>
      </c>
      <c r="J9" s="783">
        <v>5</v>
      </c>
      <c r="K9" s="784">
        <v>4</v>
      </c>
      <c r="M9" s="782">
        <v>0</v>
      </c>
      <c r="N9" s="784">
        <v>1</v>
      </c>
      <c r="O9" s="785"/>
      <c r="P9" s="782">
        <v>2</v>
      </c>
      <c r="Q9" s="783">
        <v>8</v>
      </c>
      <c r="R9" s="783">
        <v>0</v>
      </c>
      <c r="S9" s="784">
        <v>0</v>
      </c>
      <c r="U9" s="782">
        <v>7</v>
      </c>
      <c r="V9" s="783">
        <v>5</v>
      </c>
      <c r="W9" s="783">
        <v>1</v>
      </c>
      <c r="X9" s="783">
        <v>1</v>
      </c>
      <c r="Y9" s="783">
        <v>1</v>
      </c>
      <c r="Z9" s="784">
        <v>5</v>
      </c>
      <c r="AB9" s="786">
        <v>1</v>
      </c>
      <c r="AC9" s="787">
        <v>2</v>
      </c>
      <c r="AE9" s="788">
        <v>2</v>
      </c>
      <c r="AF9" s="789">
        <v>0</v>
      </c>
      <c r="AG9" s="789">
        <v>0</v>
      </c>
      <c r="AH9" s="790">
        <v>5</v>
      </c>
      <c r="AJ9" s="791">
        <v>2</v>
      </c>
    </row>
    <row r="10" spans="1:36" ht="25.5" customHeight="1">
      <c r="A10" s="792" t="s">
        <v>226</v>
      </c>
      <c r="B10" s="792"/>
      <c r="C10" s="792"/>
      <c r="D10" s="792"/>
      <c r="E10" s="792"/>
      <c r="F10" s="792"/>
      <c r="G10" s="793"/>
      <c r="H10" s="792" t="s">
        <v>227</v>
      </c>
      <c r="I10" s="792"/>
      <c r="J10" s="792"/>
      <c r="K10" s="792"/>
      <c r="L10" s="793"/>
      <c r="M10" s="794" t="s">
        <v>228</v>
      </c>
      <c r="N10" s="794"/>
      <c r="O10" s="793"/>
      <c r="P10" s="794" t="s">
        <v>792</v>
      </c>
      <c r="Q10" s="794"/>
      <c r="R10" s="794"/>
      <c r="S10" s="794"/>
      <c r="T10" s="793"/>
      <c r="U10" s="792" t="s">
        <v>230</v>
      </c>
      <c r="V10" s="792"/>
      <c r="W10" s="792"/>
      <c r="X10" s="792"/>
      <c r="Y10" s="792"/>
      <c r="Z10" s="792"/>
      <c r="AB10" s="792" t="s">
        <v>258</v>
      </c>
      <c r="AC10" s="792"/>
      <c r="AE10" s="792" t="s">
        <v>259</v>
      </c>
      <c r="AF10" s="792"/>
      <c r="AG10" s="792"/>
      <c r="AH10" s="792"/>
      <c r="AJ10" s="792" t="s">
        <v>260</v>
      </c>
    </row>
    <row r="11" spans="1:36" ht="12.75">
      <c r="A11" s="792"/>
      <c r="B11" s="792"/>
      <c r="C11" s="792"/>
      <c r="D11" s="792"/>
      <c r="E11" s="792"/>
      <c r="F11" s="792"/>
      <c r="G11" s="793"/>
      <c r="H11" s="792"/>
      <c r="I11" s="792"/>
      <c r="J11" s="792"/>
      <c r="K11" s="792"/>
      <c r="L11" s="793"/>
      <c r="M11" s="794"/>
      <c r="N11" s="792"/>
      <c r="O11" s="792"/>
      <c r="P11" s="793"/>
      <c r="Q11" s="794"/>
      <c r="R11" s="794"/>
      <c r="S11" s="794"/>
      <c r="T11" s="794"/>
      <c r="V11" s="792"/>
      <c r="W11" s="792"/>
      <c r="X11" s="792"/>
      <c r="Y11" s="792"/>
      <c r="Z11" s="792"/>
      <c r="AB11" s="792"/>
      <c r="AC11" s="792"/>
      <c r="AE11" s="792"/>
      <c r="AF11" s="792"/>
      <c r="AG11" s="792"/>
      <c r="AH11" s="792"/>
      <c r="AJ11" s="792"/>
    </row>
    <row r="12" ht="12.75">
      <c r="AG12" s="795" t="s">
        <v>261</v>
      </c>
    </row>
    <row r="13" spans="1:36" ht="38.25" customHeight="1">
      <c r="A13" s="796" t="s">
        <v>262</v>
      </c>
      <c r="B13" s="797"/>
      <c r="C13" s="797"/>
      <c r="D13" s="797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9"/>
      <c r="S13" s="799"/>
      <c r="T13" s="797" t="s">
        <v>263</v>
      </c>
      <c r="U13" s="797"/>
      <c r="V13" s="796" t="s">
        <v>264</v>
      </c>
      <c r="W13" s="798"/>
      <c r="X13" s="798"/>
      <c r="Y13" s="798"/>
      <c r="Z13" s="799"/>
      <c r="AA13" s="796" t="s">
        <v>265</v>
      </c>
      <c r="AB13" s="798"/>
      <c r="AC13" s="798"/>
      <c r="AD13" s="798"/>
      <c r="AE13" s="799"/>
      <c r="AF13" s="798" t="s">
        <v>266</v>
      </c>
      <c r="AG13" s="798"/>
      <c r="AH13" s="798"/>
      <c r="AI13" s="798"/>
      <c r="AJ13" s="799"/>
    </row>
    <row r="14" spans="1:36" ht="12.75">
      <c r="A14" s="800"/>
      <c r="B14" s="776"/>
      <c r="C14" s="776"/>
      <c r="D14" s="776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6"/>
      <c r="S14" s="801"/>
      <c r="T14" s="778"/>
      <c r="U14" s="778"/>
      <c r="V14" s="796" t="s">
        <v>267</v>
      </c>
      <c r="W14" s="798"/>
      <c r="X14" s="798"/>
      <c r="Y14" s="798"/>
      <c r="Z14" s="798"/>
      <c r="AA14" s="796"/>
      <c r="AB14" s="798"/>
      <c r="AC14" s="798"/>
      <c r="AD14" s="798"/>
      <c r="AE14" s="799"/>
      <c r="AF14" s="802"/>
      <c r="AH14" s="785"/>
      <c r="AI14" s="785"/>
      <c r="AJ14" s="803"/>
    </row>
    <row r="15" spans="1:36" ht="12.75">
      <c r="A15" s="804">
        <v>1</v>
      </c>
      <c r="B15" s="805"/>
      <c r="C15" s="805"/>
      <c r="D15" s="805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5"/>
      <c r="S15" s="805"/>
      <c r="T15" s="806">
        <v>2</v>
      </c>
      <c r="U15" s="806"/>
      <c r="V15" s="807">
        <v>3</v>
      </c>
      <c r="W15" s="806"/>
      <c r="X15" s="806"/>
      <c r="Y15" s="806"/>
      <c r="Z15" s="806"/>
      <c r="AA15" s="807">
        <v>4</v>
      </c>
      <c r="AB15" s="806"/>
      <c r="AC15" s="806"/>
      <c r="AD15" s="806"/>
      <c r="AE15" s="806"/>
      <c r="AF15" s="807">
        <v>5</v>
      </c>
      <c r="AG15" s="806"/>
      <c r="AH15" s="806"/>
      <c r="AI15" s="806"/>
      <c r="AJ15" s="805"/>
    </row>
    <row r="16" spans="1:36" ht="30.75" customHeight="1">
      <c r="A16" s="1755" t="s">
        <v>793</v>
      </c>
      <c r="B16" s="1756"/>
      <c r="C16" s="1756"/>
      <c r="D16" s="1756"/>
      <c r="E16" s="1756"/>
      <c r="F16" s="1756"/>
      <c r="G16" s="1756"/>
      <c r="H16" s="1756"/>
      <c r="I16" s="1756"/>
      <c r="J16" s="1756"/>
      <c r="K16" s="1756"/>
      <c r="L16" s="1756"/>
      <c r="M16" s="1756"/>
      <c r="N16" s="1756"/>
      <c r="O16" s="1756"/>
      <c r="P16" s="1756"/>
      <c r="Q16" s="1756"/>
      <c r="R16" s="1756"/>
      <c r="S16" s="1757"/>
      <c r="T16" s="808" t="s">
        <v>269</v>
      </c>
      <c r="U16" s="809"/>
      <c r="V16" s="1775">
        <v>60000</v>
      </c>
      <c r="W16" s="1776"/>
      <c r="X16" s="1776"/>
      <c r="Y16" s="1776"/>
      <c r="Z16" s="1777"/>
      <c r="AA16" s="1775">
        <v>58733</v>
      </c>
      <c r="AB16" s="1776"/>
      <c r="AC16" s="1776"/>
      <c r="AD16" s="1776"/>
      <c r="AE16" s="1777"/>
      <c r="AF16" s="1775">
        <v>58420</v>
      </c>
      <c r="AG16" s="1776"/>
      <c r="AH16" s="1776"/>
      <c r="AI16" s="1776"/>
      <c r="AJ16" s="1777"/>
    </row>
    <row r="17" spans="1:36" ht="25.5" customHeight="1">
      <c r="A17" s="810" t="s">
        <v>794</v>
      </c>
      <c r="B17" s="811"/>
      <c r="C17" s="811"/>
      <c r="D17" s="811"/>
      <c r="E17" s="812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3"/>
      <c r="R17" s="813"/>
      <c r="S17" s="813"/>
      <c r="T17" s="808" t="s">
        <v>271</v>
      </c>
      <c r="U17" s="809"/>
      <c r="V17" s="1775">
        <v>10000</v>
      </c>
      <c r="W17" s="1776"/>
      <c r="X17" s="1776"/>
      <c r="Y17" s="1776"/>
      <c r="Z17" s="1777"/>
      <c r="AA17" s="1775">
        <v>10031</v>
      </c>
      <c r="AB17" s="1776"/>
      <c r="AC17" s="1776"/>
      <c r="AD17" s="1776"/>
      <c r="AE17" s="1777"/>
      <c r="AF17" s="1775">
        <v>9372</v>
      </c>
      <c r="AG17" s="1776"/>
      <c r="AH17" s="1776"/>
      <c r="AI17" s="1776"/>
      <c r="AJ17" s="1777"/>
    </row>
    <row r="18" spans="1:36" ht="25.5" customHeight="1">
      <c r="A18" s="814" t="s">
        <v>795</v>
      </c>
      <c r="B18" s="811"/>
      <c r="C18" s="811"/>
      <c r="D18" s="811"/>
      <c r="E18" s="812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5"/>
      <c r="T18" s="816" t="s">
        <v>273</v>
      </c>
      <c r="U18" s="809"/>
      <c r="V18" s="1775">
        <v>7500</v>
      </c>
      <c r="W18" s="1776"/>
      <c r="X18" s="1776"/>
      <c r="Y18" s="1776"/>
      <c r="Z18" s="1777"/>
      <c r="AA18" s="1775">
        <v>4994</v>
      </c>
      <c r="AB18" s="1776"/>
      <c r="AC18" s="1776"/>
      <c r="AD18" s="1776"/>
      <c r="AE18" s="1777"/>
      <c r="AF18" s="1775">
        <v>4829</v>
      </c>
      <c r="AG18" s="1776"/>
      <c r="AH18" s="1776"/>
      <c r="AI18" s="1776"/>
      <c r="AJ18" s="1777"/>
    </row>
    <row r="19" spans="1:36" ht="25.5" customHeight="1">
      <c r="A19" s="814" t="s">
        <v>796</v>
      </c>
      <c r="B19" s="811"/>
      <c r="C19" s="811"/>
      <c r="D19" s="811"/>
      <c r="E19" s="812"/>
      <c r="F19" s="817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5"/>
      <c r="T19" s="816" t="s">
        <v>275</v>
      </c>
      <c r="U19" s="809"/>
      <c r="V19" s="1778">
        <v>80000</v>
      </c>
      <c r="W19" s="1776"/>
      <c r="X19" s="1776"/>
      <c r="Y19" s="1776"/>
      <c r="Z19" s="1777"/>
      <c r="AA19" s="1778">
        <f>264+31452</f>
        <v>31716</v>
      </c>
      <c r="AB19" s="1776"/>
      <c r="AC19" s="1776"/>
      <c r="AD19" s="1776"/>
      <c r="AE19" s="1777"/>
      <c r="AF19" s="1778">
        <f>31451+264</f>
        <v>31715</v>
      </c>
      <c r="AG19" s="1776"/>
      <c r="AH19" s="1776"/>
      <c r="AI19" s="1776"/>
      <c r="AJ19" s="1777"/>
    </row>
    <row r="20" spans="1:36" ht="33" customHeight="1">
      <c r="A20" s="1755" t="s">
        <v>797</v>
      </c>
      <c r="B20" s="1756"/>
      <c r="C20" s="1756"/>
      <c r="D20" s="1756"/>
      <c r="E20" s="1756"/>
      <c r="F20" s="1756"/>
      <c r="G20" s="1756"/>
      <c r="H20" s="1756"/>
      <c r="I20" s="1756"/>
      <c r="J20" s="1756"/>
      <c r="K20" s="1756"/>
      <c r="L20" s="1756"/>
      <c r="M20" s="1756"/>
      <c r="N20" s="1756"/>
      <c r="O20" s="1756"/>
      <c r="P20" s="1756"/>
      <c r="Q20" s="1756"/>
      <c r="R20" s="1756"/>
      <c r="S20" s="1757"/>
      <c r="T20" s="818" t="s">
        <v>277</v>
      </c>
      <c r="U20" s="809"/>
      <c r="V20" s="1778"/>
      <c r="W20" s="1776"/>
      <c r="X20" s="1776"/>
      <c r="Y20" s="1776"/>
      <c r="Z20" s="1777"/>
      <c r="AA20" s="1778">
        <v>495</v>
      </c>
      <c r="AB20" s="1776"/>
      <c r="AC20" s="1776"/>
      <c r="AD20" s="1776"/>
      <c r="AE20" s="1777"/>
      <c r="AF20" s="1778">
        <v>495</v>
      </c>
      <c r="AG20" s="1776"/>
      <c r="AH20" s="1776"/>
      <c r="AI20" s="1776"/>
      <c r="AJ20" s="1777"/>
    </row>
    <row r="21" spans="1:36" ht="25.5" customHeight="1">
      <c r="A21" s="814" t="s">
        <v>798</v>
      </c>
      <c r="B21" s="811"/>
      <c r="C21" s="811"/>
      <c r="D21" s="811"/>
      <c r="E21" s="812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5"/>
      <c r="T21" s="818" t="s">
        <v>279</v>
      </c>
      <c r="U21" s="809"/>
      <c r="V21" s="1775">
        <v>15000</v>
      </c>
      <c r="W21" s="1776"/>
      <c r="X21" s="1776"/>
      <c r="Y21" s="1776"/>
      <c r="Z21" s="1777"/>
      <c r="AA21" s="1775">
        <v>11556</v>
      </c>
      <c r="AB21" s="1776"/>
      <c r="AC21" s="1776"/>
      <c r="AD21" s="1776"/>
      <c r="AE21" s="1777"/>
      <c r="AF21" s="1775">
        <v>11556</v>
      </c>
      <c r="AG21" s="1776"/>
      <c r="AH21" s="1776"/>
      <c r="AI21" s="1776"/>
      <c r="AJ21" s="1777"/>
    </row>
    <row r="22" spans="1:36" ht="25.5" customHeight="1">
      <c r="A22" s="814" t="s">
        <v>799</v>
      </c>
      <c r="B22" s="811"/>
      <c r="C22" s="811"/>
      <c r="D22" s="811"/>
      <c r="E22" s="812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5"/>
      <c r="T22" s="816" t="s">
        <v>281</v>
      </c>
      <c r="U22" s="809"/>
      <c r="V22" s="1779">
        <v>42000</v>
      </c>
      <c r="W22" s="1780"/>
      <c r="X22" s="1780"/>
      <c r="Y22" s="1780"/>
      <c r="Z22" s="1781"/>
      <c r="AA22" s="1775">
        <v>48112</v>
      </c>
      <c r="AB22" s="1776"/>
      <c r="AC22" s="1776"/>
      <c r="AD22" s="1776"/>
      <c r="AE22" s="1777"/>
      <c r="AF22" s="1775">
        <v>47963</v>
      </c>
      <c r="AG22" s="1776"/>
      <c r="AH22" s="1776"/>
      <c r="AI22" s="1776"/>
      <c r="AJ22" s="1777"/>
    </row>
    <row r="23" spans="1:36" ht="25.5" customHeight="1">
      <c r="A23" s="814" t="s">
        <v>800</v>
      </c>
      <c r="B23" s="811"/>
      <c r="C23" s="811"/>
      <c r="D23" s="811"/>
      <c r="E23" s="812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5"/>
      <c r="T23" s="818" t="s">
        <v>284</v>
      </c>
      <c r="U23" s="809"/>
      <c r="V23" s="1779"/>
      <c r="W23" s="1780"/>
      <c r="X23" s="1780"/>
      <c r="Y23" s="1780"/>
      <c r="Z23" s="1781"/>
      <c r="AA23" s="1775"/>
      <c r="AB23" s="1776"/>
      <c r="AC23" s="1776"/>
      <c r="AD23" s="1776"/>
      <c r="AE23" s="1777"/>
      <c r="AF23" s="1775"/>
      <c r="AG23" s="1776"/>
      <c r="AH23" s="1776"/>
      <c r="AI23" s="1776"/>
      <c r="AJ23" s="1777"/>
    </row>
    <row r="24" spans="1:36" ht="25.5" customHeight="1">
      <c r="A24" s="814" t="s">
        <v>801</v>
      </c>
      <c r="B24" s="811"/>
      <c r="C24" s="811"/>
      <c r="D24" s="811"/>
      <c r="E24" s="812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5"/>
      <c r="T24" s="818" t="s">
        <v>287</v>
      </c>
      <c r="U24" s="809"/>
      <c r="V24" s="1779">
        <v>20000</v>
      </c>
      <c r="W24" s="1780"/>
      <c r="X24" s="1780"/>
      <c r="Y24" s="1780"/>
      <c r="Z24" s="1781"/>
      <c r="AA24" s="1775">
        <v>17644</v>
      </c>
      <c r="AB24" s="1776"/>
      <c r="AC24" s="1776"/>
      <c r="AD24" s="1776"/>
      <c r="AE24" s="1777"/>
      <c r="AF24" s="1775">
        <v>17601</v>
      </c>
      <c r="AG24" s="1776"/>
      <c r="AH24" s="1776"/>
      <c r="AI24" s="1776"/>
      <c r="AJ24" s="1777"/>
    </row>
    <row r="25" spans="1:36" ht="25.5" customHeight="1">
      <c r="A25" s="814" t="s">
        <v>802</v>
      </c>
      <c r="B25" s="811"/>
      <c r="C25" s="811"/>
      <c r="D25" s="811"/>
      <c r="E25" s="812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5"/>
      <c r="T25" s="816" t="s">
        <v>289</v>
      </c>
      <c r="U25" s="809"/>
      <c r="V25" s="1779">
        <v>15000</v>
      </c>
      <c r="W25" s="1780"/>
      <c r="X25" s="1780"/>
      <c r="Y25" s="1780"/>
      <c r="Z25" s="1781"/>
      <c r="AA25" s="1775">
        <v>14000</v>
      </c>
      <c r="AB25" s="1776"/>
      <c r="AC25" s="1776"/>
      <c r="AD25" s="1776"/>
      <c r="AE25" s="1777"/>
      <c r="AF25" s="1775">
        <v>13950</v>
      </c>
      <c r="AG25" s="1776"/>
      <c r="AH25" s="1776"/>
      <c r="AI25" s="1776"/>
      <c r="AJ25" s="1777"/>
    </row>
    <row r="26" spans="1:36" ht="25.5" customHeight="1">
      <c r="A26" s="814" t="s">
        <v>803</v>
      </c>
      <c r="B26" s="811"/>
      <c r="C26" s="811"/>
      <c r="D26" s="811"/>
      <c r="E26" s="812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5"/>
      <c r="T26" s="818" t="s">
        <v>291</v>
      </c>
      <c r="U26" s="809"/>
      <c r="V26" s="1779">
        <v>170000</v>
      </c>
      <c r="W26" s="1780"/>
      <c r="X26" s="1780"/>
      <c r="Y26" s="1780"/>
      <c r="Z26" s="1781"/>
      <c r="AA26" s="1775">
        <v>148409</v>
      </c>
      <c r="AB26" s="1776"/>
      <c r="AC26" s="1776"/>
      <c r="AD26" s="1776"/>
      <c r="AE26" s="1777"/>
      <c r="AF26" s="1775">
        <v>147563</v>
      </c>
      <c r="AG26" s="1776"/>
      <c r="AH26" s="1776"/>
      <c r="AI26" s="1776"/>
      <c r="AJ26" s="1777"/>
    </row>
    <row r="27" spans="1:36" ht="25.5" customHeight="1">
      <c r="A27" s="814" t="s">
        <v>804</v>
      </c>
      <c r="B27" s="811"/>
      <c r="C27" s="811"/>
      <c r="D27" s="811"/>
      <c r="E27" s="812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5"/>
      <c r="T27" s="816" t="s">
        <v>293</v>
      </c>
      <c r="U27" s="809"/>
      <c r="V27" s="1779"/>
      <c r="W27" s="1780"/>
      <c r="X27" s="1780"/>
      <c r="Y27" s="1780"/>
      <c r="Z27" s="1781"/>
      <c r="AA27" s="1775">
        <f>41900+27900</f>
        <v>69800</v>
      </c>
      <c r="AB27" s="1776"/>
      <c r="AC27" s="1776"/>
      <c r="AD27" s="1776"/>
      <c r="AE27" s="1777"/>
      <c r="AF27" s="1775">
        <f>41576+27888</f>
        <v>69464</v>
      </c>
      <c r="AG27" s="1776"/>
      <c r="AH27" s="1776"/>
      <c r="AI27" s="1776"/>
      <c r="AJ27" s="1777"/>
    </row>
    <row r="28" spans="1:36" ht="25.5" customHeight="1">
      <c r="A28" s="1761" t="s">
        <v>805</v>
      </c>
      <c r="B28" s="1762"/>
      <c r="C28" s="1762"/>
      <c r="D28" s="1762"/>
      <c r="E28" s="1762"/>
      <c r="F28" s="1762"/>
      <c r="G28" s="1762"/>
      <c r="H28" s="1762"/>
      <c r="I28" s="1762"/>
      <c r="J28" s="1762"/>
      <c r="K28" s="1762"/>
      <c r="L28" s="1762"/>
      <c r="M28" s="1762"/>
      <c r="N28" s="1762"/>
      <c r="O28" s="1762"/>
      <c r="P28" s="1762"/>
      <c r="Q28" s="1762"/>
      <c r="R28" s="1762"/>
      <c r="S28" s="1763"/>
      <c r="T28" s="818" t="s">
        <v>295</v>
      </c>
      <c r="U28" s="819"/>
      <c r="V28" s="1779">
        <v>70000</v>
      </c>
      <c r="W28" s="1780"/>
      <c r="X28" s="1780"/>
      <c r="Y28" s="1780"/>
      <c r="Z28" s="1781"/>
      <c r="AA28" s="1775">
        <f>3000+5119+3643+2290+12500+7229</f>
        <v>33781</v>
      </c>
      <c r="AB28" s="1776"/>
      <c r="AC28" s="1776"/>
      <c r="AD28" s="1776"/>
      <c r="AE28" s="1777"/>
      <c r="AF28" s="1775">
        <f>2825+5119+3643+2276+12375+7229-3</f>
        <v>33464</v>
      </c>
      <c r="AG28" s="1776"/>
      <c r="AH28" s="1776"/>
      <c r="AI28" s="1776"/>
      <c r="AJ28" s="1777"/>
    </row>
    <row r="29" spans="1:36" ht="30" customHeight="1">
      <c r="A29" s="1758" t="s">
        <v>806</v>
      </c>
      <c r="B29" s="1759"/>
      <c r="C29" s="1759"/>
      <c r="D29" s="1759"/>
      <c r="E29" s="1759"/>
      <c r="F29" s="1759"/>
      <c r="G29" s="1759"/>
      <c r="H29" s="1759"/>
      <c r="I29" s="1759"/>
      <c r="J29" s="1759"/>
      <c r="K29" s="1759"/>
      <c r="L29" s="1759"/>
      <c r="M29" s="1759"/>
      <c r="N29" s="1759"/>
      <c r="O29" s="1759"/>
      <c r="P29" s="1759"/>
      <c r="Q29" s="1759"/>
      <c r="R29" s="1759"/>
      <c r="S29" s="1760"/>
      <c r="T29" s="816" t="s">
        <v>297</v>
      </c>
      <c r="U29" s="809"/>
      <c r="V29" s="1782">
        <f>SUM(V16:Z28)</f>
        <v>489500</v>
      </c>
      <c r="W29" s="1776"/>
      <c r="X29" s="1776"/>
      <c r="Y29" s="1776"/>
      <c r="Z29" s="1777"/>
      <c r="AA29" s="1782">
        <f>SUM(AA16:AE28)</f>
        <v>449271</v>
      </c>
      <c r="AB29" s="1776"/>
      <c r="AC29" s="1776"/>
      <c r="AD29" s="1776"/>
      <c r="AE29" s="1777"/>
      <c r="AF29" s="1782">
        <f>SUM(AF16:AJ28)</f>
        <v>446392</v>
      </c>
      <c r="AG29" s="1776"/>
      <c r="AH29" s="1776"/>
      <c r="AI29" s="1776"/>
      <c r="AJ29" s="1777"/>
    </row>
    <row r="30" spans="1:36" ht="25.5" customHeight="1">
      <c r="A30" s="814" t="s">
        <v>807</v>
      </c>
      <c r="B30" s="820"/>
      <c r="C30" s="821"/>
      <c r="D30" s="811"/>
      <c r="E30" s="812"/>
      <c r="F30" s="813"/>
      <c r="G30" s="813"/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5"/>
      <c r="T30" s="818" t="s">
        <v>300</v>
      </c>
      <c r="U30" s="809"/>
      <c r="V30" s="1778"/>
      <c r="W30" s="1776"/>
      <c r="X30" s="1776"/>
      <c r="Y30" s="1776"/>
      <c r="Z30" s="1777"/>
      <c r="AA30" s="1778">
        <f>69248+6616+210</f>
        <v>76074</v>
      </c>
      <c r="AB30" s="1776"/>
      <c r="AC30" s="1776"/>
      <c r="AD30" s="1776"/>
      <c r="AE30" s="1777"/>
      <c r="AF30" s="1778">
        <f>69249+6566+210</f>
        <v>76025</v>
      </c>
      <c r="AG30" s="1776"/>
      <c r="AH30" s="1776"/>
      <c r="AI30" s="1776"/>
      <c r="AJ30" s="1777"/>
    </row>
    <row r="31" spans="1:36" ht="25.5" customHeight="1">
      <c r="A31" s="814" t="s">
        <v>808</v>
      </c>
      <c r="B31" s="822"/>
      <c r="C31" s="811"/>
      <c r="D31" s="811"/>
      <c r="E31" s="812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5"/>
      <c r="T31" s="816" t="s">
        <v>303</v>
      </c>
      <c r="U31" s="809"/>
      <c r="V31" s="1778">
        <v>28000</v>
      </c>
      <c r="W31" s="1776"/>
      <c r="X31" s="1776"/>
      <c r="Y31" s="1776"/>
      <c r="Z31" s="1777"/>
      <c r="AA31" s="1778">
        <v>226</v>
      </c>
      <c r="AB31" s="1776"/>
      <c r="AC31" s="1776"/>
      <c r="AD31" s="1776"/>
      <c r="AE31" s="1777"/>
      <c r="AF31" s="1778">
        <v>242</v>
      </c>
      <c r="AG31" s="1776"/>
      <c r="AH31" s="1776"/>
      <c r="AI31" s="1776"/>
      <c r="AJ31" s="1777"/>
    </row>
    <row r="32" spans="1:36" ht="25.5" customHeight="1">
      <c r="A32" s="814" t="s">
        <v>809</v>
      </c>
      <c r="B32" s="811"/>
      <c r="C32" s="811"/>
      <c r="D32" s="811"/>
      <c r="E32" s="812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5"/>
      <c r="T32" s="818" t="s">
        <v>371</v>
      </c>
      <c r="U32" s="809"/>
      <c r="V32" s="1778"/>
      <c r="W32" s="1776"/>
      <c r="X32" s="1776"/>
      <c r="Y32" s="1776"/>
      <c r="Z32" s="1777"/>
      <c r="AA32" s="1778"/>
      <c r="AB32" s="1776"/>
      <c r="AC32" s="1776"/>
      <c r="AD32" s="1776"/>
      <c r="AE32" s="1777"/>
      <c r="AF32" s="1778"/>
      <c r="AG32" s="1776"/>
      <c r="AH32" s="1776"/>
      <c r="AI32" s="1776"/>
      <c r="AJ32" s="1777"/>
    </row>
    <row r="33" spans="1:36" ht="25.5" customHeight="1">
      <c r="A33" s="814" t="s">
        <v>810</v>
      </c>
      <c r="B33" s="811"/>
      <c r="C33" s="811"/>
      <c r="D33" s="811"/>
      <c r="E33" s="812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5"/>
      <c r="T33" s="816" t="s">
        <v>372</v>
      </c>
      <c r="U33" s="809"/>
      <c r="V33" s="1778">
        <v>13000</v>
      </c>
      <c r="W33" s="1776"/>
      <c r="X33" s="1776"/>
      <c r="Y33" s="1776"/>
      <c r="Z33" s="1777"/>
      <c r="AA33" s="1778">
        <v>9471</v>
      </c>
      <c r="AB33" s="1776"/>
      <c r="AC33" s="1776"/>
      <c r="AD33" s="1776"/>
      <c r="AE33" s="1777"/>
      <c r="AF33" s="1778">
        <v>6631</v>
      </c>
      <c r="AG33" s="1776"/>
      <c r="AH33" s="1776"/>
      <c r="AI33" s="1776"/>
      <c r="AJ33" s="1777"/>
    </row>
    <row r="34" spans="1:36" ht="25.5" customHeight="1">
      <c r="A34" s="814" t="s">
        <v>811</v>
      </c>
      <c r="B34" s="811"/>
      <c r="C34" s="821"/>
      <c r="D34" s="811"/>
      <c r="E34" s="812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5"/>
      <c r="T34" s="818" t="s">
        <v>374</v>
      </c>
      <c r="U34" s="809"/>
      <c r="V34" s="1775">
        <v>125000</v>
      </c>
      <c r="W34" s="1776"/>
      <c r="X34" s="1776"/>
      <c r="Y34" s="1776"/>
      <c r="Z34" s="1777"/>
      <c r="AA34" s="1775">
        <v>118700</v>
      </c>
      <c r="AB34" s="1776"/>
      <c r="AC34" s="1776"/>
      <c r="AD34" s="1776"/>
      <c r="AE34" s="1777"/>
      <c r="AF34" s="1775">
        <v>112823</v>
      </c>
      <c r="AG34" s="1776"/>
      <c r="AH34" s="1776"/>
      <c r="AI34" s="1776"/>
      <c r="AJ34" s="1777"/>
    </row>
    <row r="35" spans="1:36" ht="31.5" customHeight="1">
      <c r="A35" s="1755" t="s">
        <v>812</v>
      </c>
      <c r="B35" s="1771"/>
      <c r="C35" s="1771"/>
      <c r="D35" s="1771"/>
      <c r="E35" s="1771"/>
      <c r="F35" s="1771"/>
      <c r="G35" s="1771"/>
      <c r="H35" s="1771"/>
      <c r="I35" s="1771"/>
      <c r="J35" s="1771"/>
      <c r="K35" s="1771"/>
      <c r="L35" s="1771"/>
      <c r="M35" s="1771"/>
      <c r="N35" s="1771"/>
      <c r="O35" s="1771"/>
      <c r="P35" s="1771"/>
      <c r="Q35" s="1771"/>
      <c r="R35" s="1771"/>
      <c r="S35" s="1771"/>
      <c r="T35" s="1772">
        <v>20</v>
      </c>
      <c r="U35" s="1773"/>
      <c r="V35" s="1786"/>
      <c r="W35" s="1787"/>
      <c r="X35" s="1787"/>
      <c r="Y35" s="1787"/>
      <c r="Z35" s="1788"/>
      <c r="AA35" s="1783"/>
      <c r="AB35" s="1784"/>
      <c r="AC35" s="1784"/>
      <c r="AD35" s="1784"/>
      <c r="AE35" s="1785"/>
      <c r="AF35" s="1775"/>
      <c r="AG35" s="1776"/>
      <c r="AH35" s="1776"/>
      <c r="AI35" s="1776"/>
      <c r="AJ35" s="1777"/>
    </row>
    <row r="36" spans="1:36" ht="25.5" customHeight="1">
      <c r="A36" s="814" t="s">
        <v>813</v>
      </c>
      <c r="B36" s="811"/>
      <c r="C36" s="811"/>
      <c r="D36" s="811"/>
      <c r="E36" s="812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5"/>
      <c r="T36" s="816">
        <v>21</v>
      </c>
      <c r="U36" s="809"/>
      <c r="V36" s="1775"/>
      <c r="W36" s="1776"/>
      <c r="X36" s="1776"/>
      <c r="Y36" s="1776"/>
      <c r="Z36" s="1777"/>
      <c r="AA36" s="1775">
        <v>19728</v>
      </c>
      <c r="AB36" s="1776"/>
      <c r="AC36" s="1776"/>
      <c r="AD36" s="1776"/>
      <c r="AE36" s="1777"/>
      <c r="AF36" s="1775">
        <v>16365</v>
      </c>
      <c r="AG36" s="1776"/>
      <c r="AH36" s="1776"/>
      <c r="AI36" s="1776"/>
      <c r="AJ36" s="1777"/>
    </row>
    <row r="37" spans="1:36" ht="25.5" customHeight="1">
      <c r="A37" s="814" t="s">
        <v>814</v>
      </c>
      <c r="B37" s="811"/>
      <c r="C37" s="811"/>
      <c r="D37" s="811"/>
      <c r="E37" s="812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5"/>
      <c r="T37" s="1764">
        <v>22</v>
      </c>
      <c r="U37" s="1765"/>
      <c r="V37" s="1775"/>
      <c r="W37" s="1776"/>
      <c r="X37" s="1776"/>
      <c r="Y37" s="1776"/>
      <c r="Z37" s="1777"/>
      <c r="AA37" s="1775"/>
      <c r="AB37" s="1776"/>
      <c r="AC37" s="1776"/>
      <c r="AD37" s="1776"/>
      <c r="AE37" s="1777"/>
      <c r="AF37" s="1775"/>
      <c r="AG37" s="1776"/>
      <c r="AH37" s="1776"/>
      <c r="AI37" s="1776"/>
      <c r="AJ37" s="1777"/>
    </row>
    <row r="38" spans="1:36" ht="25.5" customHeight="1">
      <c r="A38" s="823" t="s">
        <v>815</v>
      </c>
      <c r="B38" s="811"/>
      <c r="C38" s="821"/>
      <c r="D38" s="811"/>
      <c r="E38" s="812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5"/>
      <c r="T38" s="1766">
        <v>23</v>
      </c>
      <c r="U38" s="1767"/>
      <c r="V38" s="1782">
        <f>SUM(V30:Z37)</f>
        <v>166000</v>
      </c>
      <c r="W38" s="1776"/>
      <c r="X38" s="1776"/>
      <c r="Y38" s="1776"/>
      <c r="Z38" s="1777"/>
      <c r="AA38" s="1782">
        <f>SUM(AA30:AE37)</f>
        <v>224199</v>
      </c>
      <c r="AB38" s="1776"/>
      <c r="AC38" s="1776"/>
      <c r="AD38" s="1776"/>
      <c r="AE38" s="1777"/>
      <c r="AF38" s="1782">
        <f>SUM(AF30:AJ37)</f>
        <v>212086</v>
      </c>
      <c r="AG38" s="1776"/>
      <c r="AH38" s="1776"/>
      <c r="AI38" s="1776"/>
      <c r="AJ38" s="1777"/>
    </row>
    <row r="39" spans="1:36" ht="25.5" customHeight="1">
      <c r="A39" s="810" t="s">
        <v>816</v>
      </c>
      <c r="B39" s="811"/>
      <c r="C39" s="811"/>
      <c r="D39" s="811"/>
      <c r="E39" s="812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5"/>
      <c r="T39" s="1766">
        <v>24</v>
      </c>
      <c r="U39" s="1767"/>
      <c r="V39" s="1778"/>
      <c r="W39" s="1776"/>
      <c r="X39" s="1776"/>
      <c r="Y39" s="1776"/>
      <c r="Z39" s="1777"/>
      <c r="AA39" s="1778"/>
      <c r="AB39" s="1776"/>
      <c r="AC39" s="1776"/>
      <c r="AD39" s="1776"/>
      <c r="AE39" s="1777"/>
      <c r="AF39" s="1778"/>
      <c r="AG39" s="1776"/>
      <c r="AH39" s="1776"/>
      <c r="AI39" s="1776"/>
      <c r="AJ39" s="1777"/>
    </row>
    <row r="40" spans="1:36" s="824" customFormat="1" ht="35.25" customHeight="1">
      <c r="A40" s="1768" t="s">
        <v>817</v>
      </c>
      <c r="B40" s="1769"/>
      <c r="C40" s="1769"/>
      <c r="D40" s="1769"/>
      <c r="E40" s="1769"/>
      <c r="F40" s="1769"/>
      <c r="G40" s="1769"/>
      <c r="H40" s="1769"/>
      <c r="I40" s="1769"/>
      <c r="J40" s="1769"/>
      <c r="K40" s="1769"/>
      <c r="L40" s="1769"/>
      <c r="M40" s="1769"/>
      <c r="N40" s="1769"/>
      <c r="O40" s="1769"/>
      <c r="P40" s="1769"/>
      <c r="Q40" s="1769"/>
      <c r="R40" s="1769"/>
      <c r="S40" s="1770"/>
      <c r="T40" s="1764">
        <v>25</v>
      </c>
      <c r="U40" s="1765"/>
      <c r="V40" s="1789">
        <f>V29+V38+V39</f>
        <v>655500</v>
      </c>
      <c r="W40" s="1776"/>
      <c r="X40" s="1776"/>
      <c r="Y40" s="1776"/>
      <c r="Z40" s="1777"/>
      <c r="AA40" s="1789">
        <f>AA29+AA38+AA39</f>
        <v>673470</v>
      </c>
      <c r="AB40" s="1776"/>
      <c r="AC40" s="1776"/>
      <c r="AD40" s="1776"/>
      <c r="AE40" s="1777"/>
      <c r="AF40" s="1789">
        <f>AF29+AF38+AF39</f>
        <v>658478</v>
      </c>
      <c r="AG40" s="1776"/>
      <c r="AH40" s="1776"/>
      <c r="AI40" s="1776"/>
      <c r="AJ40" s="1777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spans="1:4" ht="21.75" customHeight="1">
      <c r="A107" s="825"/>
      <c r="B107" s="825"/>
      <c r="C107" s="825"/>
      <c r="D107" s="825"/>
    </row>
    <row r="108" spans="1:4" ht="21.75" customHeight="1">
      <c r="A108" s="825"/>
      <c r="B108" s="825"/>
      <c r="C108" s="825"/>
      <c r="D108" s="825"/>
    </row>
    <row r="109" spans="1:4" ht="21.75" customHeight="1">
      <c r="A109" s="825"/>
      <c r="B109" s="825"/>
      <c r="C109" s="825"/>
      <c r="D109" s="825"/>
    </row>
    <row r="110" spans="1:4" ht="21.75" customHeight="1">
      <c r="A110" s="825"/>
      <c r="B110" s="825"/>
      <c r="C110" s="825"/>
      <c r="D110" s="825"/>
    </row>
    <row r="111" spans="1:4" ht="21.75" customHeight="1">
      <c r="A111" s="825"/>
      <c r="B111" s="825"/>
      <c r="C111" s="825"/>
      <c r="D111" s="825"/>
    </row>
    <row r="112" spans="1:4" ht="21.75" customHeight="1">
      <c r="A112" s="825"/>
      <c r="B112" s="825"/>
      <c r="C112" s="825"/>
      <c r="D112" s="825"/>
    </row>
    <row r="113" spans="1:4" ht="21.75" customHeight="1">
      <c r="A113" s="825"/>
      <c r="B113" s="825"/>
      <c r="C113" s="825"/>
      <c r="D113" s="825"/>
    </row>
    <row r="114" spans="1:4" ht="21.75" customHeight="1">
      <c r="A114" s="825"/>
      <c r="B114" s="825"/>
      <c r="C114" s="825"/>
      <c r="D114" s="825"/>
    </row>
    <row r="115" spans="1:4" ht="21.75" customHeight="1">
      <c r="A115" s="825"/>
      <c r="B115" s="825"/>
      <c r="C115" s="825"/>
      <c r="D115" s="825"/>
    </row>
    <row r="116" spans="1:4" ht="21.75" customHeight="1">
      <c r="A116" s="825"/>
      <c r="B116" s="825"/>
      <c r="C116" s="825"/>
      <c r="D116" s="825"/>
    </row>
    <row r="117" spans="1:4" ht="21.75" customHeight="1">
      <c r="A117" s="825"/>
      <c r="B117" s="825"/>
      <c r="C117" s="825"/>
      <c r="D117" s="825"/>
    </row>
    <row r="118" spans="1:4" ht="21.75" customHeight="1">
      <c r="A118" s="825"/>
      <c r="B118" s="825"/>
      <c r="C118" s="825"/>
      <c r="D118" s="825"/>
    </row>
    <row r="119" spans="1:4" ht="21.75" customHeight="1">
      <c r="A119" s="825"/>
      <c r="B119" s="825"/>
      <c r="C119" s="825"/>
      <c r="D119" s="825"/>
    </row>
    <row r="120" spans="1:4" ht="21.75" customHeight="1">
      <c r="A120" s="825"/>
      <c r="B120" s="825"/>
      <c r="C120" s="825"/>
      <c r="D120" s="825"/>
    </row>
    <row r="121" spans="1:4" ht="21.75" customHeight="1">
      <c r="A121" s="825"/>
      <c r="B121" s="825"/>
      <c r="C121" s="825"/>
      <c r="D121" s="825"/>
    </row>
    <row r="122" spans="1:4" ht="21.75" customHeight="1">
      <c r="A122" s="825"/>
      <c r="B122" s="825"/>
      <c r="C122" s="825"/>
      <c r="D122" s="825"/>
    </row>
    <row r="123" spans="1:4" ht="21.75" customHeight="1">
      <c r="A123" s="825"/>
      <c r="B123" s="825"/>
      <c r="C123" s="825"/>
      <c r="D123" s="825"/>
    </row>
    <row r="124" spans="1:4" ht="21.75" customHeight="1">
      <c r="A124" s="825"/>
      <c r="B124" s="825"/>
      <c r="C124" s="825"/>
      <c r="D124" s="825"/>
    </row>
    <row r="125" spans="1:4" ht="21.75" customHeight="1">
      <c r="A125" s="825"/>
      <c r="B125" s="825"/>
      <c r="C125" s="825"/>
      <c r="D125" s="825"/>
    </row>
    <row r="126" spans="1:4" ht="21.75" customHeight="1">
      <c r="A126" s="825"/>
      <c r="B126" s="825"/>
      <c r="C126" s="825"/>
      <c r="D126" s="825"/>
    </row>
    <row r="127" spans="1:4" ht="21.75" customHeight="1">
      <c r="A127" s="825"/>
      <c r="B127" s="825"/>
      <c r="C127" s="825"/>
      <c r="D127" s="825"/>
    </row>
    <row r="128" spans="1:4" ht="21.75" customHeight="1">
      <c r="A128" s="825"/>
      <c r="B128" s="825"/>
      <c r="C128" s="825"/>
      <c r="D128" s="825"/>
    </row>
    <row r="129" spans="1:4" ht="21.75" customHeight="1">
      <c r="A129" s="825"/>
      <c r="B129" s="825"/>
      <c r="C129" s="825"/>
      <c r="D129" s="825"/>
    </row>
    <row r="130" spans="1:4" ht="21.75" customHeight="1">
      <c r="A130" s="825"/>
      <c r="B130" s="825"/>
      <c r="C130" s="825"/>
      <c r="D130" s="825"/>
    </row>
    <row r="131" spans="1:4" ht="21.75" customHeight="1">
      <c r="A131" s="825"/>
      <c r="B131" s="825"/>
      <c r="C131" s="825"/>
      <c r="D131" s="825"/>
    </row>
    <row r="132" spans="1:4" ht="21.75" customHeight="1">
      <c r="A132" s="825"/>
      <c r="B132" s="825"/>
      <c r="C132" s="825"/>
      <c r="D132" s="825"/>
    </row>
    <row r="133" spans="1:4" ht="21.75" customHeight="1">
      <c r="A133" s="825"/>
      <c r="B133" s="825"/>
      <c r="C133" s="825"/>
      <c r="D133" s="825"/>
    </row>
    <row r="134" spans="1:4" ht="21.75" customHeight="1">
      <c r="A134" s="825"/>
      <c r="B134" s="825"/>
      <c r="C134" s="825"/>
      <c r="D134" s="825"/>
    </row>
    <row r="135" spans="1:4" ht="21.75" customHeight="1">
      <c r="A135" s="825"/>
      <c r="B135" s="825"/>
      <c r="C135" s="825"/>
      <c r="D135" s="825"/>
    </row>
    <row r="136" spans="1:4" ht="21.75" customHeight="1">
      <c r="A136" s="825"/>
      <c r="B136" s="825"/>
      <c r="C136" s="825"/>
      <c r="D136" s="825"/>
    </row>
    <row r="137" spans="1:4" ht="21.75" customHeight="1">
      <c r="A137" s="825"/>
      <c r="B137" s="825"/>
      <c r="C137" s="825"/>
      <c r="D137" s="825"/>
    </row>
    <row r="138" spans="1:4" ht="21.75" customHeight="1">
      <c r="A138" s="825"/>
      <c r="B138" s="825"/>
      <c r="C138" s="825"/>
      <c r="D138" s="825"/>
    </row>
    <row r="139" spans="1:4" ht="21.75" customHeight="1">
      <c r="A139" s="825"/>
      <c r="B139" s="825"/>
      <c r="C139" s="825"/>
      <c r="D139" s="825"/>
    </row>
    <row r="140" spans="1:4" ht="21.75" customHeight="1">
      <c r="A140" s="825"/>
      <c r="B140" s="825"/>
      <c r="C140" s="825"/>
      <c r="D140" s="825"/>
    </row>
    <row r="141" spans="1:4" ht="21.75" customHeight="1">
      <c r="A141" s="825"/>
      <c r="B141" s="825"/>
      <c r="C141" s="825"/>
      <c r="D141" s="825"/>
    </row>
    <row r="142" spans="1:4" ht="21.75" customHeight="1">
      <c r="A142" s="825"/>
      <c r="B142" s="825"/>
      <c r="C142" s="825"/>
      <c r="D142" s="825"/>
    </row>
    <row r="143" spans="1:4" ht="21.75" customHeight="1">
      <c r="A143" s="825"/>
      <c r="B143" s="825"/>
      <c r="C143" s="825"/>
      <c r="D143" s="825"/>
    </row>
    <row r="144" spans="1:4" ht="21.75" customHeight="1">
      <c r="A144" s="825"/>
      <c r="B144" s="825"/>
      <c r="C144" s="825"/>
      <c r="D144" s="825"/>
    </row>
    <row r="145" spans="1:4" ht="21.75" customHeight="1">
      <c r="A145" s="825"/>
      <c r="B145" s="825"/>
      <c r="C145" s="825"/>
      <c r="D145" s="825"/>
    </row>
    <row r="146" spans="1:4" ht="21.75" customHeight="1">
      <c r="A146" s="825"/>
      <c r="B146" s="825"/>
      <c r="C146" s="825"/>
      <c r="D146" s="825"/>
    </row>
    <row r="147" spans="1:4" ht="21.75" customHeight="1">
      <c r="A147" s="825"/>
      <c r="B147" s="825"/>
      <c r="C147" s="825"/>
      <c r="D147" s="825"/>
    </row>
    <row r="148" spans="1:4" ht="21.75" customHeight="1">
      <c r="A148" s="825"/>
      <c r="B148" s="825"/>
      <c r="C148" s="825"/>
      <c r="D148" s="825"/>
    </row>
    <row r="149" spans="1:4" ht="21.75" customHeight="1">
      <c r="A149" s="825"/>
      <c r="B149" s="825"/>
      <c r="C149" s="825"/>
      <c r="D149" s="825"/>
    </row>
    <row r="150" spans="1:4" ht="21.75" customHeight="1">
      <c r="A150" s="825"/>
      <c r="B150" s="825"/>
      <c r="C150" s="825"/>
      <c r="D150" s="825"/>
    </row>
    <row r="151" spans="1:4" ht="21.75" customHeight="1">
      <c r="A151" s="825"/>
      <c r="B151" s="825"/>
      <c r="C151" s="825"/>
      <c r="D151" s="825"/>
    </row>
    <row r="152" spans="1:4" ht="21.75" customHeight="1">
      <c r="A152" s="825"/>
      <c r="B152" s="825"/>
      <c r="C152" s="825"/>
      <c r="D152" s="825"/>
    </row>
    <row r="153" spans="1:4" ht="21.75" customHeight="1">
      <c r="A153" s="825"/>
      <c r="B153" s="825"/>
      <c r="C153" s="825"/>
      <c r="D153" s="825"/>
    </row>
    <row r="154" spans="1:4" ht="21.75" customHeight="1">
      <c r="A154" s="825"/>
      <c r="B154" s="825"/>
      <c r="C154" s="825"/>
      <c r="D154" s="825"/>
    </row>
    <row r="155" spans="1:4" ht="21.75" customHeight="1">
      <c r="A155" s="825"/>
      <c r="B155" s="825"/>
      <c r="C155" s="825"/>
      <c r="D155" s="825"/>
    </row>
    <row r="156" spans="1:4" ht="21.75" customHeight="1">
      <c r="A156" s="825"/>
      <c r="B156" s="825"/>
      <c r="C156" s="825"/>
      <c r="D156" s="825"/>
    </row>
    <row r="157" spans="1:4" ht="21.75" customHeight="1">
      <c r="A157" s="825"/>
      <c r="B157" s="825"/>
      <c r="C157" s="825"/>
      <c r="D157" s="825"/>
    </row>
    <row r="158" spans="1:4" ht="21.75" customHeight="1">
      <c r="A158" s="825"/>
      <c r="B158" s="825"/>
      <c r="C158" s="825"/>
      <c r="D158" s="825"/>
    </row>
    <row r="159" spans="1:4" ht="21.75" customHeight="1">
      <c r="A159" s="825"/>
      <c r="B159" s="825"/>
      <c r="C159" s="825"/>
      <c r="D159" s="825"/>
    </row>
    <row r="160" spans="1:4" ht="21.75" customHeight="1">
      <c r="A160" s="825"/>
      <c r="B160" s="825"/>
      <c r="C160" s="825"/>
      <c r="D160" s="825"/>
    </row>
    <row r="161" spans="1:4" ht="21.75" customHeight="1">
      <c r="A161" s="825"/>
      <c r="B161" s="825"/>
      <c r="C161" s="825"/>
      <c r="D161" s="825"/>
    </row>
    <row r="162" spans="1:4" ht="21.75" customHeight="1">
      <c r="A162" s="825"/>
      <c r="B162" s="825"/>
      <c r="C162" s="825"/>
      <c r="D162" s="825"/>
    </row>
    <row r="163" spans="1:4" ht="21.75" customHeight="1">
      <c r="A163" s="825"/>
      <c r="B163" s="825"/>
      <c r="C163" s="825"/>
      <c r="D163" s="825"/>
    </row>
    <row r="164" spans="1:4" ht="21.75" customHeight="1">
      <c r="A164" s="825"/>
      <c r="B164" s="825"/>
      <c r="C164" s="825"/>
      <c r="D164" s="825"/>
    </row>
    <row r="165" spans="1:4" ht="21.75" customHeight="1">
      <c r="A165" s="825"/>
      <c r="B165" s="825"/>
      <c r="C165" s="825"/>
      <c r="D165" s="825"/>
    </row>
    <row r="166" spans="1:4" ht="21.75" customHeight="1">
      <c r="A166" s="825"/>
      <c r="B166" s="825"/>
      <c r="C166" s="825"/>
      <c r="D166" s="825"/>
    </row>
    <row r="167" spans="1:4" ht="21.75" customHeight="1">
      <c r="A167" s="825"/>
      <c r="B167" s="825"/>
      <c r="C167" s="825"/>
      <c r="D167" s="825"/>
    </row>
    <row r="168" spans="1:4" ht="21.75" customHeight="1">
      <c r="A168" s="825"/>
      <c r="B168" s="825"/>
      <c r="C168" s="825"/>
      <c r="D168" s="825"/>
    </row>
    <row r="169" spans="1:4" ht="21.75" customHeight="1">
      <c r="A169" s="825"/>
      <c r="B169" s="825"/>
      <c r="C169" s="825"/>
      <c r="D169" s="825"/>
    </row>
    <row r="170" spans="1:4" ht="21.75" customHeight="1">
      <c r="A170" s="825"/>
      <c r="B170" s="825"/>
      <c r="C170" s="825"/>
      <c r="D170" s="825"/>
    </row>
    <row r="171" spans="1:4" ht="21.75" customHeight="1">
      <c r="A171" s="825"/>
      <c r="B171" s="825"/>
      <c r="C171" s="825"/>
      <c r="D171" s="825"/>
    </row>
    <row r="172" spans="1:4" ht="21.75" customHeight="1">
      <c r="A172" s="825"/>
      <c r="B172" s="825"/>
      <c r="C172" s="825"/>
      <c r="D172" s="825"/>
    </row>
    <row r="173" spans="1:4" ht="21.75" customHeight="1">
      <c r="A173" s="825"/>
      <c r="B173" s="825"/>
      <c r="C173" s="825"/>
      <c r="D173" s="825"/>
    </row>
    <row r="174" spans="1:4" ht="21.75" customHeight="1">
      <c r="A174" s="825"/>
      <c r="B174" s="825"/>
      <c r="C174" s="825"/>
      <c r="D174" s="825"/>
    </row>
    <row r="175" spans="1:4" ht="21.75" customHeight="1">
      <c r="A175" s="825"/>
      <c r="B175" s="825"/>
      <c r="C175" s="825"/>
      <c r="D175" s="825"/>
    </row>
    <row r="176" spans="1:4" ht="21.75" customHeight="1">
      <c r="A176" s="825"/>
      <c r="B176" s="825"/>
      <c r="C176" s="825"/>
      <c r="D176" s="825"/>
    </row>
    <row r="177" spans="1:4" ht="21.75" customHeight="1">
      <c r="A177" s="825"/>
      <c r="B177" s="825"/>
      <c r="C177" s="825"/>
      <c r="D177" s="825"/>
    </row>
    <row r="178" spans="1:4" ht="21.75" customHeight="1">
      <c r="A178" s="825"/>
      <c r="B178" s="825"/>
      <c r="C178" s="825"/>
      <c r="D178" s="825"/>
    </row>
    <row r="179" spans="1:4" ht="21.75" customHeight="1">
      <c r="A179" s="825"/>
      <c r="B179" s="825"/>
      <c r="C179" s="825"/>
      <c r="D179" s="825"/>
    </row>
    <row r="180" spans="1:4" ht="21.75" customHeight="1">
      <c r="A180" s="825"/>
      <c r="B180" s="825"/>
      <c r="C180" s="825"/>
      <c r="D180" s="825"/>
    </row>
    <row r="181" spans="1:4" ht="21.75" customHeight="1">
      <c r="A181" s="825"/>
      <c r="B181" s="825"/>
      <c r="C181" s="825"/>
      <c r="D181" s="825"/>
    </row>
    <row r="182" spans="1:4" ht="21.75" customHeight="1">
      <c r="A182" s="825"/>
      <c r="B182" s="825"/>
      <c r="C182" s="825"/>
      <c r="D182" s="825"/>
    </row>
    <row r="183" spans="1:4" ht="12.75">
      <c r="A183" s="825"/>
      <c r="B183" s="825"/>
      <c r="C183" s="825"/>
      <c r="D183" s="825"/>
    </row>
    <row r="184" spans="1:4" ht="12.75">
      <c r="A184" s="825"/>
      <c r="B184" s="825"/>
      <c r="C184" s="825"/>
      <c r="D184" s="825"/>
    </row>
    <row r="185" spans="1:4" ht="12.75">
      <c r="A185" s="825"/>
      <c r="B185" s="825"/>
      <c r="C185" s="825"/>
      <c r="D185" s="825"/>
    </row>
    <row r="186" spans="1:4" ht="12.75">
      <c r="A186" s="825"/>
      <c r="B186" s="825"/>
      <c r="C186" s="825"/>
      <c r="D186" s="825"/>
    </row>
    <row r="187" spans="1:4" ht="12.75">
      <c r="A187" s="825"/>
      <c r="B187" s="825"/>
      <c r="C187" s="825"/>
      <c r="D187" s="825"/>
    </row>
    <row r="188" spans="1:4" ht="12.75">
      <c r="A188" s="825"/>
      <c r="B188" s="825"/>
      <c r="C188" s="825"/>
      <c r="D188" s="825"/>
    </row>
    <row r="189" spans="1:4" ht="12.75">
      <c r="A189" s="825"/>
      <c r="B189" s="825"/>
      <c r="C189" s="825"/>
      <c r="D189" s="825"/>
    </row>
  </sheetData>
  <mergeCells count="87">
    <mergeCell ref="V40:Z40"/>
    <mergeCell ref="AA40:AE40"/>
    <mergeCell ref="AF40:AJ40"/>
    <mergeCell ref="V38:Z38"/>
    <mergeCell ref="AA38:AE38"/>
    <mergeCell ref="AF38:AJ38"/>
    <mergeCell ref="V39:Z39"/>
    <mergeCell ref="AA39:AE39"/>
    <mergeCell ref="AF39:AJ39"/>
    <mergeCell ref="AA36:AE36"/>
    <mergeCell ref="AF36:AJ36"/>
    <mergeCell ref="V37:Z37"/>
    <mergeCell ref="AA37:AE37"/>
    <mergeCell ref="AF37:AJ37"/>
    <mergeCell ref="V36:Z36"/>
    <mergeCell ref="V34:Z34"/>
    <mergeCell ref="AA34:AE34"/>
    <mergeCell ref="AF34:AJ34"/>
    <mergeCell ref="AF35:AJ35"/>
    <mergeCell ref="AA35:AE35"/>
    <mergeCell ref="V35:Z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7:Z27"/>
    <mergeCell ref="AA26:AE26"/>
    <mergeCell ref="AA27:AE27"/>
    <mergeCell ref="AF26:AJ26"/>
    <mergeCell ref="AF27:AJ27"/>
    <mergeCell ref="V25:Z25"/>
    <mergeCell ref="AA25:AE25"/>
    <mergeCell ref="AF25:AJ25"/>
    <mergeCell ref="V26:Z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AB6:AJ6"/>
    <mergeCell ref="V16:Z16"/>
    <mergeCell ref="AA16:AE16"/>
    <mergeCell ref="AF16:AJ16"/>
    <mergeCell ref="T37:U37"/>
    <mergeCell ref="T38:U38"/>
    <mergeCell ref="A40:S40"/>
    <mergeCell ref="A35:S35"/>
    <mergeCell ref="T35:U35"/>
    <mergeCell ref="T39:U39"/>
    <mergeCell ref="T40:U40"/>
    <mergeCell ref="A16:S16"/>
    <mergeCell ref="A20:S20"/>
    <mergeCell ref="A29:S29"/>
    <mergeCell ref="A28:S2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5"/>
  <sheetViews>
    <sheetView zoomScaleSheetLayoutView="70" workbookViewId="0" topLeftCell="A78">
      <selection activeCell="L104" sqref="L104"/>
    </sheetView>
  </sheetViews>
  <sheetFormatPr defaultColWidth="9.140625" defaultRowHeight="12.75"/>
  <cols>
    <col min="1" max="36" width="4.7109375" style="828" customWidth="1"/>
    <col min="37" max="37" width="2.28125" style="828" customWidth="1"/>
    <col min="38" max="16384" width="8.00390625" style="828" customWidth="1"/>
  </cols>
  <sheetData>
    <row r="1" spans="1:37" ht="24" customHeight="1">
      <c r="A1" s="826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  <c r="Z1" s="826"/>
      <c r="AA1" s="826"/>
      <c r="AB1" s="826"/>
      <c r="AC1" s="826"/>
      <c r="AD1" s="826"/>
      <c r="AE1" s="826"/>
      <c r="AF1" s="826"/>
      <c r="AG1" s="826"/>
      <c r="AH1" s="826"/>
      <c r="AI1" s="827"/>
      <c r="AJ1" s="827"/>
      <c r="AK1" s="826"/>
    </row>
    <row r="2" spans="1:37" ht="18.75">
      <c r="A2" s="826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829"/>
      <c r="AJ2" s="830"/>
      <c r="AK2" s="826"/>
    </row>
    <row r="3" spans="1:37" ht="31.5" customHeight="1">
      <c r="A3" s="831" t="s">
        <v>818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26"/>
      <c r="AK3" s="826"/>
    </row>
    <row r="4" spans="1:37" ht="27">
      <c r="A4" s="831" t="s">
        <v>819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26"/>
      <c r="AK4" s="826"/>
    </row>
    <row r="5" spans="1:37" ht="12.75">
      <c r="A5" s="826"/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34"/>
      <c r="AI5" s="834"/>
      <c r="AJ5" s="826"/>
      <c r="AK5" s="826"/>
    </row>
    <row r="6" spans="1:37" ht="18" customHeight="1">
      <c r="A6" s="826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</row>
    <row r="7" spans="1:37" ht="19.5" customHeight="1">
      <c r="A7" s="826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35"/>
      <c r="AB7" s="829"/>
      <c r="AC7" s="829"/>
      <c r="AD7" s="829"/>
      <c r="AE7" s="829"/>
      <c r="AF7" s="829"/>
      <c r="AG7" s="829"/>
      <c r="AH7" s="829"/>
      <c r="AI7" s="829"/>
      <c r="AJ7" s="829"/>
      <c r="AK7" s="826"/>
    </row>
    <row r="8" spans="1:37" ht="19.5" customHeight="1" thickBot="1">
      <c r="A8" s="826"/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826"/>
    </row>
    <row r="9" spans="1:37" ht="23.25" customHeight="1" thickBot="1">
      <c r="A9" s="836"/>
      <c r="B9" s="837"/>
      <c r="C9" s="837"/>
      <c r="D9" s="837"/>
      <c r="E9" s="837"/>
      <c r="F9" s="838"/>
      <c r="G9" s="839"/>
      <c r="H9" s="836"/>
      <c r="I9" s="837"/>
      <c r="J9" s="837"/>
      <c r="K9" s="838"/>
      <c r="L9" s="839"/>
      <c r="M9" s="836"/>
      <c r="N9" s="838"/>
      <c r="O9" s="839"/>
      <c r="P9" s="836"/>
      <c r="Q9" s="837"/>
      <c r="R9" s="837"/>
      <c r="S9" s="838"/>
      <c r="T9" s="839"/>
      <c r="U9" s="836"/>
      <c r="V9" s="837"/>
      <c r="W9" s="837"/>
      <c r="X9" s="837"/>
      <c r="Y9" s="837"/>
      <c r="Z9" s="838"/>
      <c r="AA9" s="839"/>
      <c r="AB9" s="840">
        <v>1</v>
      </c>
      <c r="AC9" s="841">
        <v>5</v>
      </c>
      <c r="AD9" s="839"/>
      <c r="AE9" s="842">
        <v>2</v>
      </c>
      <c r="AF9" s="843" t="s">
        <v>820</v>
      </c>
      <c r="AG9" s="843" t="s">
        <v>820</v>
      </c>
      <c r="AH9" s="844">
        <v>5</v>
      </c>
      <c r="AI9" s="839"/>
      <c r="AJ9" s="845"/>
      <c r="AK9" s="826"/>
    </row>
    <row r="10" spans="1:37" ht="38.25" customHeight="1">
      <c r="A10" s="846" t="s">
        <v>226</v>
      </c>
      <c r="B10" s="846"/>
      <c r="C10" s="846"/>
      <c r="D10" s="846"/>
      <c r="E10" s="846"/>
      <c r="F10" s="846"/>
      <c r="G10" s="847"/>
      <c r="H10" s="846" t="s">
        <v>227</v>
      </c>
      <c r="I10" s="846"/>
      <c r="J10" s="846"/>
      <c r="K10" s="846"/>
      <c r="L10" s="847"/>
      <c r="M10" s="848" t="s">
        <v>821</v>
      </c>
      <c r="N10" s="846"/>
      <c r="O10" s="847"/>
      <c r="P10" s="848" t="s">
        <v>822</v>
      </c>
      <c r="Q10" s="848"/>
      <c r="R10" s="848"/>
      <c r="S10" s="848"/>
      <c r="T10" s="839"/>
      <c r="U10" s="846" t="s">
        <v>230</v>
      </c>
      <c r="V10" s="846"/>
      <c r="W10" s="846"/>
      <c r="X10" s="846"/>
      <c r="Y10" s="846"/>
      <c r="Z10" s="839"/>
      <c r="AA10" s="839"/>
      <c r="AB10" s="846" t="s">
        <v>258</v>
      </c>
      <c r="AC10" s="846"/>
      <c r="AD10" s="846" t="s">
        <v>259</v>
      </c>
      <c r="AE10" s="846"/>
      <c r="AF10" s="846"/>
      <c r="AG10" s="846"/>
      <c r="AH10" s="849"/>
      <c r="AI10" s="839"/>
      <c r="AJ10" s="846" t="s">
        <v>260</v>
      </c>
      <c r="AK10" s="826"/>
    </row>
    <row r="11" spans="1:36" ht="25.5" customHeight="1">
      <c r="A11" s="850"/>
      <c r="B11" s="850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2" t="s">
        <v>823</v>
      </c>
    </row>
    <row r="12" spans="1:37" ht="64.5" customHeight="1">
      <c r="A12" s="1851" t="s">
        <v>824</v>
      </c>
      <c r="B12" s="1851"/>
      <c r="C12" s="1850" t="s">
        <v>825</v>
      </c>
      <c r="D12" s="1850"/>
      <c r="E12" s="1850"/>
      <c r="F12" s="1850"/>
      <c r="G12" s="1850"/>
      <c r="H12" s="1850"/>
      <c r="I12" s="1850"/>
      <c r="J12" s="1850"/>
      <c r="K12" s="1850"/>
      <c r="L12" s="1850"/>
      <c r="M12" s="1850"/>
      <c r="N12" s="1850"/>
      <c r="O12" s="1850"/>
      <c r="P12" s="1850"/>
      <c r="Q12" s="1850"/>
      <c r="R12" s="1850"/>
      <c r="S12" s="1850"/>
      <c r="T12" s="1850"/>
      <c r="U12" s="1850"/>
      <c r="V12" s="1850"/>
      <c r="W12" s="1850"/>
      <c r="X12" s="1850"/>
      <c r="Y12" s="1849" t="s">
        <v>826</v>
      </c>
      <c r="Z12" s="1849"/>
      <c r="AA12" s="1849"/>
      <c r="AB12" s="1849"/>
      <c r="AC12" s="1849" t="s">
        <v>827</v>
      </c>
      <c r="AD12" s="1849"/>
      <c r="AE12" s="1849"/>
      <c r="AF12" s="1849"/>
      <c r="AG12" s="1849" t="s">
        <v>828</v>
      </c>
      <c r="AH12" s="1849"/>
      <c r="AI12" s="1849"/>
      <c r="AJ12" s="1849"/>
      <c r="AK12" s="853"/>
    </row>
    <row r="13" spans="1:37" ht="24" customHeight="1">
      <c r="A13" s="1837" t="s">
        <v>829</v>
      </c>
      <c r="B13" s="1838"/>
      <c r="C13" s="1839" t="s">
        <v>830</v>
      </c>
      <c r="D13" s="1840"/>
      <c r="E13" s="1840"/>
      <c r="F13" s="1840"/>
      <c r="G13" s="1840"/>
      <c r="H13" s="1840"/>
      <c r="I13" s="1840"/>
      <c r="J13" s="1840"/>
      <c r="K13" s="1840"/>
      <c r="L13" s="1840"/>
      <c r="M13" s="1840"/>
      <c r="N13" s="1840"/>
      <c r="O13" s="1840"/>
      <c r="P13" s="1840"/>
      <c r="Q13" s="1840"/>
      <c r="R13" s="1840"/>
      <c r="S13" s="1840"/>
      <c r="T13" s="1840"/>
      <c r="U13" s="1840"/>
      <c r="V13" s="1840"/>
      <c r="W13" s="1840"/>
      <c r="X13" s="1841"/>
      <c r="Y13" s="1800">
        <f>Y14+Y20</f>
        <v>0</v>
      </c>
      <c r="Z13" s="1801"/>
      <c r="AA13" s="1801"/>
      <c r="AB13" s="1802"/>
      <c r="AC13" s="1800">
        <f>AC14+AC20</f>
        <v>0</v>
      </c>
      <c r="AD13" s="1801"/>
      <c r="AE13" s="1801"/>
      <c r="AF13" s="1802"/>
      <c r="AG13" s="1800">
        <f>AG14+AG20</f>
        <v>0</v>
      </c>
      <c r="AH13" s="1801"/>
      <c r="AI13" s="1801"/>
      <c r="AJ13" s="1802"/>
      <c r="AK13" s="853"/>
    </row>
    <row r="14" spans="1:37" ht="24" customHeight="1">
      <c r="A14" s="1842">
        <v>1</v>
      </c>
      <c r="B14" s="1842"/>
      <c r="C14" s="1846" t="s">
        <v>831</v>
      </c>
      <c r="D14" s="1846"/>
      <c r="E14" s="1846"/>
      <c r="F14" s="1846"/>
      <c r="G14" s="1846"/>
      <c r="H14" s="1846"/>
      <c r="I14" s="1846"/>
      <c r="J14" s="1846"/>
      <c r="K14" s="1846"/>
      <c r="L14" s="1846"/>
      <c r="M14" s="1846"/>
      <c r="N14" s="1846"/>
      <c r="O14" s="1846"/>
      <c r="P14" s="1846"/>
      <c r="Q14" s="1846"/>
      <c r="R14" s="1846"/>
      <c r="S14" s="1846"/>
      <c r="T14" s="1846"/>
      <c r="U14" s="1846"/>
      <c r="V14" s="1846"/>
      <c r="W14" s="1846"/>
      <c r="X14" s="1846"/>
      <c r="Y14" s="1848">
        <f>SUM(Y15:AB19)</f>
        <v>0</v>
      </c>
      <c r="Z14" s="1848"/>
      <c r="AA14" s="1848"/>
      <c r="AB14" s="1848"/>
      <c r="AC14" s="1848">
        <f>SUM(AC15:AF19)</f>
        <v>0</v>
      </c>
      <c r="AD14" s="1848"/>
      <c r="AE14" s="1848"/>
      <c r="AF14" s="1848"/>
      <c r="AG14" s="1848">
        <f>SUM(AG15:AJ19)</f>
        <v>0</v>
      </c>
      <c r="AH14" s="1848"/>
      <c r="AI14" s="1848"/>
      <c r="AJ14" s="1848"/>
      <c r="AK14" s="853"/>
    </row>
    <row r="15" spans="1:37" ht="24" customHeight="1">
      <c r="A15" s="1843"/>
      <c r="B15" s="1843"/>
      <c r="C15" s="1847" t="s">
        <v>832</v>
      </c>
      <c r="D15" s="1847"/>
      <c r="E15" s="1847"/>
      <c r="F15" s="1847"/>
      <c r="G15" s="1847"/>
      <c r="H15" s="1847"/>
      <c r="I15" s="1847"/>
      <c r="J15" s="1847"/>
      <c r="K15" s="1847"/>
      <c r="L15" s="1847"/>
      <c r="M15" s="1847"/>
      <c r="N15" s="1847"/>
      <c r="O15" s="1847"/>
      <c r="P15" s="1847"/>
      <c r="Q15" s="1847"/>
      <c r="R15" s="1847"/>
      <c r="S15" s="1847"/>
      <c r="T15" s="1847"/>
      <c r="U15" s="1847"/>
      <c r="V15" s="1847"/>
      <c r="W15" s="1847"/>
      <c r="X15" s="1847"/>
      <c r="Y15" s="1806"/>
      <c r="Z15" s="1806"/>
      <c r="AA15" s="1806"/>
      <c r="AB15" s="1806"/>
      <c r="AC15" s="1806"/>
      <c r="AD15" s="1806"/>
      <c r="AE15" s="1806"/>
      <c r="AF15" s="1806"/>
      <c r="AG15" s="1806"/>
      <c r="AH15" s="1806"/>
      <c r="AI15" s="1806"/>
      <c r="AJ15" s="1806"/>
      <c r="AK15" s="853"/>
    </row>
    <row r="16" spans="1:37" ht="24" customHeight="1">
      <c r="A16" s="1844"/>
      <c r="B16" s="1844"/>
      <c r="C16" s="1834" t="s">
        <v>833</v>
      </c>
      <c r="D16" s="1834"/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792"/>
      <c r="Z16" s="1792"/>
      <c r="AA16" s="1792"/>
      <c r="AB16" s="1792"/>
      <c r="AC16" s="1792"/>
      <c r="AD16" s="1792"/>
      <c r="AE16" s="1792"/>
      <c r="AF16" s="1792"/>
      <c r="AG16" s="1792"/>
      <c r="AH16" s="1792"/>
      <c r="AI16" s="1792"/>
      <c r="AJ16" s="1792"/>
      <c r="AK16" s="853"/>
    </row>
    <row r="17" spans="1:37" ht="24" customHeight="1">
      <c r="A17" s="1844"/>
      <c r="B17" s="1844"/>
      <c r="C17" s="1834" t="s">
        <v>834</v>
      </c>
      <c r="D17" s="1834"/>
      <c r="E17" s="1834"/>
      <c r="F17" s="1834"/>
      <c r="G17" s="1834"/>
      <c r="H17" s="1834"/>
      <c r="I17" s="1834"/>
      <c r="J17" s="1834"/>
      <c r="K17" s="1834"/>
      <c r="L17" s="1834"/>
      <c r="M17" s="1834"/>
      <c r="N17" s="1834"/>
      <c r="O17" s="1834"/>
      <c r="P17" s="1834"/>
      <c r="Q17" s="1834"/>
      <c r="R17" s="1834"/>
      <c r="S17" s="1834"/>
      <c r="T17" s="1834"/>
      <c r="U17" s="1834"/>
      <c r="V17" s="1834"/>
      <c r="W17" s="1834"/>
      <c r="X17" s="1834"/>
      <c r="Y17" s="1792"/>
      <c r="Z17" s="1792"/>
      <c r="AA17" s="1792"/>
      <c r="AB17" s="1792"/>
      <c r="AC17" s="1792"/>
      <c r="AD17" s="1792"/>
      <c r="AE17" s="1792"/>
      <c r="AF17" s="1792"/>
      <c r="AG17" s="1792"/>
      <c r="AH17" s="1792"/>
      <c r="AI17" s="1792"/>
      <c r="AJ17" s="1792"/>
      <c r="AK17" s="853"/>
    </row>
    <row r="18" spans="1:37" ht="24" customHeight="1">
      <c r="A18" s="1844"/>
      <c r="B18" s="1844"/>
      <c r="C18" s="1834" t="s">
        <v>835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792"/>
      <c r="Z18" s="1792"/>
      <c r="AA18" s="1792"/>
      <c r="AB18" s="1792"/>
      <c r="AC18" s="1792"/>
      <c r="AD18" s="1792"/>
      <c r="AE18" s="1792"/>
      <c r="AF18" s="1792"/>
      <c r="AG18" s="1792"/>
      <c r="AH18" s="1792"/>
      <c r="AI18" s="1792"/>
      <c r="AJ18" s="1792"/>
      <c r="AK18" s="853"/>
    </row>
    <row r="19" spans="1:37" ht="24" customHeight="1">
      <c r="A19" s="1845"/>
      <c r="B19" s="1845"/>
      <c r="C19" s="1860" t="s">
        <v>836</v>
      </c>
      <c r="D19" s="1860"/>
      <c r="E19" s="1860"/>
      <c r="F19" s="1860"/>
      <c r="G19" s="1860"/>
      <c r="H19" s="1860"/>
      <c r="I19" s="1860"/>
      <c r="J19" s="1860"/>
      <c r="K19" s="1860"/>
      <c r="L19" s="1860"/>
      <c r="M19" s="1860"/>
      <c r="N19" s="1860"/>
      <c r="O19" s="1860"/>
      <c r="P19" s="1860"/>
      <c r="Q19" s="1860"/>
      <c r="R19" s="1860"/>
      <c r="S19" s="1860"/>
      <c r="T19" s="1860"/>
      <c r="U19" s="1860"/>
      <c r="V19" s="1860"/>
      <c r="W19" s="1860"/>
      <c r="X19" s="1860"/>
      <c r="Y19" s="1793"/>
      <c r="Z19" s="1793"/>
      <c r="AA19" s="1793"/>
      <c r="AB19" s="1793"/>
      <c r="AC19" s="1793"/>
      <c r="AD19" s="1793"/>
      <c r="AE19" s="1793"/>
      <c r="AF19" s="1793"/>
      <c r="AG19" s="1793"/>
      <c r="AH19" s="1793"/>
      <c r="AI19" s="1793"/>
      <c r="AJ19" s="1793"/>
      <c r="AK19" s="853"/>
    </row>
    <row r="20" spans="1:37" ht="24" customHeight="1">
      <c r="A20" s="1861">
        <v>2</v>
      </c>
      <c r="B20" s="1862"/>
      <c r="C20" s="1819" t="s">
        <v>837</v>
      </c>
      <c r="D20" s="1820"/>
      <c r="E20" s="1820"/>
      <c r="F20" s="1820"/>
      <c r="G20" s="1820"/>
      <c r="H20" s="1820"/>
      <c r="I20" s="1820"/>
      <c r="J20" s="1820"/>
      <c r="K20" s="1820"/>
      <c r="L20" s="1820"/>
      <c r="M20" s="1820"/>
      <c r="N20" s="1820"/>
      <c r="O20" s="1820"/>
      <c r="P20" s="1820"/>
      <c r="Q20" s="1820"/>
      <c r="R20" s="1820"/>
      <c r="S20" s="1820"/>
      <c r="T20" s="1820"/>
      <c r="U20" s="1820"/>
      <c r="V20" s="1820"/>
      <c r="W20" s="1820"/>
      <c r="X20" s="1821"/>
      <c r="Y20" s="1815">
        <f>SUM(Y21:AB27)</f>
        <v>0</v>
      </c>
      <c r="Z20" s="1816"/>
      <c r="AA20" s="1816"/>
      <c r="AB20" s="1817"/>
      <c r="AC20" s="1815">
        <f>SUM(AC21:AF27)</f>
        <v>0</v>
      </c>
      <c r="AD20" s="1816"/>
      <c r="AE20" s="1816"/>
      <c r="AF20" s="1817"/>
      <c r="AG20" s="1815">
        <f>SUM(AG21:AJ27)</f>
        <v>0</v>
      </c>
      <c r="AH20" s="1816"/>
      <c r="AI20" s="1816"/>
      <c r="AJ20" s="1817"/>
      <c r="AK20" s="853"/>
    </row>
    <row r="21" spans="1:37" ht="24" customHeight="1">
      <c r="A21" s="1863"/>
      <c r="B21" s="1863"/>
      <c r="C21" s="1833" t="s">
        <v>838</v>
      </c>
      <c r="D21" s="1833"/>
      <c r="E21" s="1833"/>
      <c r="F21" s="1833"/>
      <c r="G21" s="1833"/>
      <c r="H21" s="1833"/>
      <c r="I21" s="1833"/>
      <c r="J21" s="1833"/>
      <c r="K21" s="1833"/>
      <c r="L21" s="1833"/>
      <c r="M21" s="1833"/>
      <c r="N21" s="1833"/>
      <c r="O21" s="1833"/>
      <c r="P21" s="1833"/>
      <c r="Q21" s="1833"/>
      <c r="R21" s="1833"/>
      <c r="S21" s="1833"/>
      <c r="T21" s="1833"/>
      <c r="U21" s="1833"/>
      <c r="V21" s="1833"/>
      <c r="W21" s="1833"/>
      <c r="X21" s="1833"/>
      <c r="Y21" s="1791"/>
      <c r="Z21" s="1791"/>
      <c r="AA21" s="1791"/>
      <c r="AB21" s="1791"/>
      <c r="AC21" s="1791"/>
      <c r="AD21" s="1791"/>
      <c r="AE21" s="1791"/>
      <c r="AF21" s="1791"/>
      <c r="AG21" s="1791"/>
      <c r="AH21" s="1791"/>
      <c r="AI21" s="1791"/>
      <c r="AJ21" s="1791"/>
      <c r="AK21" s="853"/>
    </row>
    <row r="22" spans="1:37" ht="24" customHeight="1">
      <c r="A22" s="1844"/>
      <c r="B22" s="1844"/>
      <c r="C22" s="1834" t="s">
        <v>839</v>
      </c>
      <c r="D22" s="1834"/>
      <c r="E22" s="1834"/>
      <c r="F22" s="1834"/>
      <c r="G22" s="1834"/>
      <c r="H22" s="1834"/>
      <c r="I22" s="1834"/>
      <c r="J22" s="1834"/>
      <c r="K22" s="1834"/>
      <c r="L22" s="1834"/>
      <c r="M22" s="1834"/>
      <c r="N22" s="1834"/>
      <c r="O22" s="1834"/>
      <c r="P22" s="1834"/>
      <c r="Q22" s="1834"/>
      <c r="R22" s="1834"/>
      <c r="S22" s="1834"/>
      <c r="T22" s="1834"/>
      <c r="U22" s="1834"/>
      <c r="V22" s="1834"/>
      <c r="W22" s="1834"/>
      <c r="X22" s="1834"/>
      <c r="Y22" s="1792"/>
      <c r="Z22" s="1792"/>
      <c r="AA22" s="1792"/>
      <c r="AB22" s="1792"/>
      <c r="AC22" s="1792"/>
      <c r="AD22" s="1792"/>
      <c r="AE22" s="1792"/>
      <c r="AF22" s="1792"/>
      <c r="AG22" s="1792"/>
      <c r="AH22" s="1792"/>
      <c r="AI22" s="1792"/>
      <c r="AJ22" s="1792"/>
      <c r="AK22" s="853"/>
    </row>
    <row r="23" spans="1:37" ht="24" customHeight="1">
      <c r="A23" s="1844"/>
      <c r="B23" s="1844"/>
      <c r="C23" s="1834" t="s">
        <v>840</v>
      </c>
      <c r="D23" s="1834"/>
      <c r="E23" s="1834"/>
      <c r="F23" s="1834"/>
      <c r="G23" s="1834"/>
      <c r="H23" s="1834"/>
      <c r="I23" s="1834"/>
      <c r="J23" s="1834"/>
      <c r="K23" s="1834"/>
      <c r="L23" s="1834"/>
      <c r="M23" s="1834"/>
      <c r="N23" s="1834"/>
      <c r="O23" s="1834"/>
      <c r="P23" s="1834"/>
      <c r="Q23" s="1834"/>
      <c r="R23" s="1834"/>
      <c r="S23" s="1834"/>
      <c r="T23" s="1834"/>
      <c r="U23" s="1834"/>
      <c r="V23" s="1834"/>
      <c r="W23" s="1834"/>
      <c r="X23" s="1834"/>
      <c r="Y23" s="1792"/>
      <c r="Z23" s="1792"/>
      <c r="AA23" s="1792"/>
      <c r="AB23" s="1792"/>
      <c r="AC23" s="1792"/>
      <c r="AD23" s="1792"/>
      <c r="AE23" s="1792"/>
      <c r="AF23" s="1792"/>
      <c r="AG23" s="1792"/>
      <c r="AH23" s="1792"/>
      <c r="AI23" s="1792"/>
      <c r="AJ23" s="1792"/>
      <c r="AK23" s="853"/>
    </row>
    <row r="24" spans="1:37" ht="24" customHeight="1">
      <c r="A24" s="1844"/>
      <c r="B24" s="1844"/>
      <c r="C24" s="1834" t="s">
        <v>841</v>
      </c>
      <c r="D24" s="1834"/>
      <c r="E24" s="1834"/>
      <c r="F24" s="1834"/>
      <c r="G24" s="1834"/>
      <c r="H24" s="1834"/>
      <c r="I24" s="1834"/>
      <c r="J24" s="1834"/>
      <c r="K24" s="1834"/>
      <c r="L24" s="1834"/>
      <c r="M24" s="1834"/>
      <c r="N24" s="1834"/>
      <c r="O24" s="1834"/>
      <c r="P24" s="1834"/>
      <c r="Q24" s="1834"/>
      <c r="R24" s="1834"/>
      <c r="S24" s="1834"/>
      <c r="T24" s="1834"/>
      <c r="U24" s="1834"/>
      <c r="V24" s="1834"/>
      <c r="W24" s="1834"/>
      <c r="X24" s="1834"/>
      <c r="Y24" s="1792"/>
      <c r="Z24" s="1792"/>
      <c r="AA24" s="1792"/>
      <c r="AB24" s="1792"/>
      <c r="AC24" s="1792"/>
      <c r="AD24" s="1792"/>
      <c r="AE24" s="1792"/>
      <c r="AF24" s="1792"/>
      <c r="AG24" s="1792"/>
      <c r="AH24" s="1792"/>
      <c r="AI24" s="1792"/>
      <c r="AJ24" s="1792"/>
      <c r="AK24" s="853"/>
    </row>
    <row r="25" spans="1:37" ht="24" customHeight="1">
      <c r="A25" s="1844"/>
      <c r="B25" s="1844"/>
      <c r="C25" s="1834" t="s">
        <v>842</v>
      </c>
      <c r="D25" s="1834"/>
      <c r="E25" s="1834"/>
      <c r="F25" s="1834"/>
      <c r="G25" s="1834"/>
      <c r="H25" s="1834"/>
      <c r="I25" s="1834"/>
      <c r="J25" s="1834"/>
      <c r="K25" s="1834"/>
      <c r="L25" s="1834"/>
      <c r="M25" s="1834"/>
      <c r="N25" s="1834"/>
      <c r="O25" s="1834"/>
      <c r="P25" s="1834"/>
      <c r="Q25" s="1834"/>
      <c r="R25" s="1834"/>
      <c r="S25" s="1834"/>
      <c r="T25" s="1834"/>
      <c r="U25" s="1834"/>
      <c r="V25" s="1834"/>
      <c r="W25" s="1834"/>
      <c r="X25" s="1834"/>
      <c r="Y25" s="1792"/>
      <c r="Z25" s="1792"/>
      <c r="AA25" s="1792"/>
      <c r="AB25" s="1792"/>
      <c r="AC25" s="1792"/>
      <c r="AD25" s="1792"/>
      <c r="AE25" s="1792"/>
      <c r="AF25" s="1792"/>
      <c r="AG25" s="1792"/>
      <c r="AH25" s="1792"/>
      <c r="AI25" s="1792"/>
      <c r="AJ25" s="1792"/>
      <c r="AK25" s="853"/>
    </row>
    <row r="26" spans="1:37" ht="24" customHeight="1">
      <c r="A26" s="1844"/>
      <c r="B26" s="1844"/>
      <c r="C26" s="1834" t="s">
        <v>843</v>
      </c>
      <c r="D26" s="1834"/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792"/>
      <c r="Z26" s="1792"/>
      <c r="AA26" s="1792"/>
      <c r="AB26" s="1792"/>
      <c r="AC26" s="1792"/>
      <c r="AD26" s="1792"/>
      <c r="AE26" s="1792"/>
      <c r="AF26" s="1792"/>
      <c r="AG26" s="1792"/>
      <c r="AH26" s="1792"/>
      <c r="AI26" s="1792"/>
      <c r="AJ26" s="1792"/>
      <c r="AK26" s="853"/>
    </row>
    <row r="27" spans="1:37" ht="24" customHeight="1">
      <c r="A27" s="1864"/>
      <c r="B27" s="1864"/>
      <c r="C27" s="1835" t="s">
        <v>844</v>
      </c>
      <c r="D27" s="1835"/>
      <c r="E27" s="1835"/>
      <c r="F27" s="1835"/>
      <c r="G27" s="1835"/>
      <c r="H27" s="1835"/>
      <c r="I27" s="1835"/>
      <c r="J27" s="1835"/>
      <c r="K27" s="1835"/>
      <c r="L27" s="1835"/>
      <c r="M27" s="1835"/>
      <c r="N27" s="1835"/>
      <c r="O27" s="1835"/>
      <c r="P27" s="1835"/>
      <c r="Q27" s="1835"/>
      <c r="R27" s="1835"/>
      <c r="S27" s="1835"/>
      <c r="T27" s="1835"/>
      <c r="U27" s="1835"/>
      <c r="V27" s="1835"/>
      <c r="W27" s="1835"/>
      <c r="X27" s="1835"/>
      <c r="Y27" s="1824"/>
      <c r="Z27" s="1824"/>
      <c r="AA27" s="1824"/>
      <c r="AB27" s="1824"/>
      <c r="AC27" s="1824"/>
      <c r="AD27" s="1824"/>
      <c r="AE27" s="1824"/>
      <c r="AF27" s="1824"/>
      <c r="AG27" s="1824"/>
      <c r="AH27" s="1824"/>
      <c r="AI27" s="1824"/>
      <c r="AJ27" s="1824"/>
      <c r="AK27" s="853"/>
    </row>
    <row r="28" spans="1:37" ht="24" customHeight="1">
      <c r="A28" s="1832" t="s">
        <v>845</v>
      </c>
      <c r="B28" s="1832"/>
      <c r="C28" s="1836" t="s">
        <v>846</v>
      </c>
      <c r="D28" s="1836"/>
      <c r="E28" s="1836"/>
      <c r="F28" s="1836"/>
      <c r="G28" s="1836"/>
      <c r="H28" s="1836"/>
      <c r="I28" s="1836"/>
      <c r="J28" s="1836"/>
      <c r="K28" s="1836"/>
      <c r="L28" s="1836"/>
      <c r="M28" s="1836"/>
      <c r="N28" s="1836"/>
      <c r="O28" s="1836"/>
      <c r="P28" s="1836"/>
      <c r="Q28" s="1836"/>
      <c r="R28" s="1836"/>
      <c r="S28" s="1836"/>
      <c r="T28" s="1836"/>
      <c r="U28" s="1836"/>
      <c r="V28" s="1836"/>
      <c r="W28" s="1836"/>
      <c r="X28" s="1836"/>
      <c r="Y28" s="1814">
        <f>Y29</f>
        <v>0</v>
      </c>
      <c r="Z28" s="1814"/>
      <c r="AA28" s="1814"/>
      <c r="AB28" s="1814"/>
      <c r="AC28" s="1814">
        <f>AC29</f>
        <v>0</v>
      </c>
      <c r="AD28" s="1814"/>
      <c r="AE28" s="1814"/>
      <c r="AF28" s="1814"/>
      <c r="AG28" s="1814">
        <f>AG29</f>
        <v>0</v>
      </c>
      <c r="AH28" s="1814"/>
      <c r="AI28" s="1814"/>
      <c r="AJ28" s="1814"/>
      <c r="AK28" s="853"/>
    </row>
    <row r="29" spans="1:37" ht="24" customHeight="1">
      <c r="A29" s="1826">
        <v>3</v>
      </c>
      <c r="B29" s="1827"/>
      <c r="C29" s="1819" t="s">
        <v>847</v>
      </c>
      <c r="D29" s="1820"/>
      <c r="E29" s="1820"/>
      <c r="F29" s="1820"/>
      <c r="G29" s="1820"/>
      <c r="H29" s="1820"/>
      <c r="I29" s="1820"/>
      <c r="J29" s="1820"/>
      <c r="K29" s="1820"/>
      <c r="L29" s="1820"/>
      <c r="M29" s="1820"/>
      <c r="N29" s="1820"/>
      <c r="O29" s="1820"/>
      <c r="P29" s="1820"/>
      <c r="Q29" s="1820"/>
      <c r="R29" s="1820"/>
      <c r="S29" s="1820"/>
      <c r="T29" s="1820"/>
      <c r="U29" s="1820"/>
      <c r="V29" s="1820"/>
      <c r="W29" s="1820"/>
      <c r="X29" s="1821"/>
      <c r="Y29" s="1815"/>
      <c r="Z29" s="1816"/>
      <c r="AA29" s="1816"/>
      <c r="AB29" s="1817"/>
      <c r="AC29" s="1815"/>
      <c r="AD29" s="1816"/>
      <c r="AE29" s="1816"/>
      <c r="AF29" s="1817"/>
      <c r="AG29" s="1815"/>
      <c r="AH29" s="1816"/>
      <c r="AI29" s="1816"/>
      <c r="AJ29" s="1817"/>
      <c r="AK29" s="853"/>
    </row>
    <row r="30" spans="1:37" ht="24" customHeight="1">
      <c r="A30" s="1832" t="s">
        <v>848</v>
      </c>
      <c r="B30" s="1832"/>
      <c r="C30" s="1822" t="s">
        <v>849</v>
      </c>
      <c r="D30" s="1822"/>
      <c r="E30" s="1822"/>
      <c r="F30" s="1822"/>
      <c r="G30" s="1822"/>
      <c r="H30" s="1822"/>
      <c r="I30" s="1822"/>
      <c r="J30" s="1822"/>
      <c r="K30" s="1822"/>
      <c r="L30" s="1822"/>
      <c r="M30" s="1822"/>
      <c r="N30" s="1822"/>
      <c r="O30" s="1822"/>
      <c r="P30" s="1822"/>
      <c r="Q30" s="1822"/>
      <c r="R30" s="1822"/>
      <c r="S30" s="1822"/>
      <c r="T30" s="1822"/>
      <c r="U30" s="1822"/>
      <c r="V30" s="1822"/>
      <c r="W30" s="1822"/>
      <c r="X30" s="1822"/>
      <c r="Y30" s="1812">
        <f>Y31+Y35+Y39+Y44</f>
        <v>0</v>
      </c>
      <c r="Z30" s="1812"/>
      <c r="AA30" s="1812"/>
      <c r="AB30" s="1812"/>
      <c r="AC30" s="1812">
        <f>AC31+AC35+AC39+AC44</f>
        <v>0</v>
      </c>
      <c r="AD30" s="1812"/>
      <c r="AE30" s="1812"/>
      <c r="AF30" s="1812"/>
      <c r="AG30" s="1812">
        <f>AG31+AG35+AG39+AG44</f>
        <v>0</v>
      </c>
      <c r="AH30" s="1812"/>
      <c r="AI30" s="1812"/>
      <c r="AJ30" s="1812"/>
      <c r="AK30" s="853"/>
    </row>
    <row r="31" spans="1:37" ht="24" customHeight="1">
      <c r="A31" s="1825">
        <v>4</v>
      </c>
      <c r="B31" s="1825"/>
      <c r="C31" s="1823" t="s">
        <v>850</v>
      </c>
      <c r="D31" s="1823"/>
      <c r="E31" s="1823"/>
      <c r="F31" s="1823"/>
      <c r="G31" s="1823"/>
      <c r="H31" s="1823"/>
      <c r="I31" s="1823"/>
      <c r="J31" s="1823"/>
      <c r="K31" s="1823"/>
      <c r="L31" s="1823"/>
      <c r="M31" s="1823"/>
      <c r="N31" s="1823"/>
      <c r="O31" s="1823"/>
      <c r="P31" s="1823"/>
      <c r="Q31" s="1823"/>
      <c r="R31" s="1823"/>
      <c r="S31" s="1823"/>
      <c r="T31" s="1823"/>
      <c r="U31" s="1823"/>
      <c r="V31" s="1823"/>
      <c r="W31" s="1823"/>
      <c r="X31" s="1823"/>
      <c r="Y31" s="1811">
        <f>SUM(Y32:AB34)</f>
        <v>0</v>
      </c>
      <c r="Z31" s="1811"/>
      <c r="AA31" s="1811"/>
      <c r="AB31" s="1811"/>
      <c r="AC31" s="1811">
        <f>SUM(AC32:AF34)</f>
        <v>0</v>
      </c>
      <c r="AD31" s="1811"/>
      <c r="AE31" s="1811"/>
      <c r="AF31" s="1811"/>
      <c r="AG31" s="1811">
        <f>SUM(AG32:AJ34)</f>
        <v>0</v>
      </c>
      <c r="AH31" s="1811"/>
      <c r="AI31" s="1811"/>
      <c r="AJ31" s="1811"/>
      <c r="AK31" s="853"/>
    </row>
    <row r="32" spans="1:37" ht="24" customHeight="1">
      <c r="A32" s="1828"/>
      <c r="B32" s="1829"/>
      <c r="C32" s="1809" t="s">
        <v>851</v>
      </c>
      <c r="D32" s="1809"/>
      <c r="E32" s="1809"/>
      <c r="F32" s="1809"/>
      <c r="G32" s="1809"/>
      <c r="H32" s="1809"/>
      <c r="I32" s="1809"/>
      <c r="J32" s="1809"/>
      <c r="K32" s="1809"/>
      <c r="L32" s="1809"/>
      <c r="M32" s="1809"/>
      <c r="N32" s="1809"/>
      <c r="O32" s="1809"/>
      <c r="P32" s="1809"/>
      <c r="Q32" s="1809"/>
      <c r="R32" s="1809"/>
      <c r="S32" s="1809"/>
      <c r="T32" s="1809"/>
      <c r="U32" s="1809"/>
      <c r="V32" s="1809"/>
      <c r="W32" s="1809"/>
      <c r="X32" s="1809"/>
      <c r="Y32" s="1791"/>
      <c r="Z32" s="1791"/>
      <c r="AA32" s="1791"/>
      <c r="AB32" s="1791"/>
      <c r="AC32" s="1791"/>
      <c r="AD32" s="1791"/>
      <c r="AE32" s="1791"/>
      <c r="AF32" s="1791"/>
      <c r="AG32" s="1791"/>
      <c r="AH32" s="1791"/>
      <c r="AI32" s="1791"/>
      <c r="AJ32" s="1791"/>
      <c r="AK32" s="853"/>
    </row>
    <row r="33" spans="1:37" ht="24" customHeight="1">
      <c r="A33" s="1828"/>
      <c r="B33" s="1829"/>
      <c r="C33" s="1807" t="s">
        <v>852</v>
      </c>
      <c r="D33" s="1807"/>
      <c r="E33" s="1807"/>
      <c r="F33" s="1807"/>
      <c r="G33" s="1807"/>
      <c r="H33" s="1807"/>
      <c r="I33" s="1807"/>
      <c r="J33" s="1807"/>
      <c r="K33" s="1807"/>
      <c r="L33" s="1807"/>
      <c r="M33" s="1807"/>
      <c r="N33" s="1807"/>
      <c r="O33" s="1807"/>
      <c r="P33" s="1807"/>
      <c r="Q33" s="1807"/>
      <c r="R33" s="1807"/>
      <c r="S33" s="1807"/>
      <c r="T33" s="1807"/>
      <c r="U33" s="1807"/>
      <c r="V33" s="1807"/>
      <c r="W33" s="1807"/>
      <c r="X33" s="1807"/>
      <c r="Y33" s="1792"/>
      <c r="Z33" s="1792"/>
      <c r="AA33" s="1792"/>
      <c r="AB33" s="1792"/>
      <c r="AC33" s="1792"/>
      <c r="AD33" s="1792"/>
      <c r="AE33" s="1792"/>
      <c r="AF33" s="1792"/>
      <c r="AG33" s="1792"/>
      <c r="AH33" s="1792"/>
      <c r="AI33" s="1792"/>
      <c r="AJ33" s="1792"/>
      <c r="AK33" s="853"/>
    </row>
    <row r="34" spans="1:37" ht="24" customHeight="1">
      <c r="A34" s="1830"/>
      <c r="B34" s="1831"/>
      <c r="C34" s="1808" t="s">
        <v>853</v>
      </c>
      <c r="D34" s="1808"/>
      <c r="E34" s="1808"/>
      <c r="F34" s="1808"/>
      <c r="G34" s="1808"/>
      <c r="H34" s="1808"/>
      <c r="I34" s="1808"/>
      <c r="J34" s="1808"/>
      <c r="K34" s="1808"/>
      <c r="L34" s="1808"/>
      <c r="M34" s="1808"/>
      <c r="N34" s="1808"/>
      <c r="O34" s="1808"/>
      <c r="P34" s="1808"/>
      <c r="Q34" s="1808"/>
      <c r="R34" s="1808"/>
      <c r="S34" s="1808"/>
      <c r="T34" s="1808"/>
      <c r="U34" s="1808"/>
      <c r="V34" s="1808"/>
      <c r="W34" s="1808"/>
      <c r="X34" s="1808"/>
      <c r="Y34" s="1793"/>
      <c r="Z34" s="1793"/>
      <c r="AA34" s="1793"/>
      <c r="AB34" s="1793"/>
      <c r="AC34" s="1793"/>
      <c r="AD34" s="1793"/>
      <c r="AE34" s="1793"/>
      <c r="AF34" s="1793"/>
      <c r="AG34" s="1793"/>
      <c r="AH34" s="1793"/>
      <c r="AI34" s="1793"/>
      <c r="AJ34" s="1793"/>
      <c r="AK34" s="853"/>
    </row>
    <row r="35" spans="1:37" ht="24" customHeight="1">
      <c r="A35" s="1825">
        <v>5</v>
      </c>
      <c r="B35" s="1825"/>
      <c r="C35" s="1810" t="s">
        <v>854</v>
      </c>
      <c r="D35" s="1810"/>
      <c r="E35" s="1810"/>
      <c r="F35" s="1810"/>
      <c r="G35" s="1810"/>
      <c r="H35" s="1810"/>
      <c r="I35" s="1810"/>
      <c r="J35" s="1810"/>
      <c r="K35" s="1810"/>
      <c r="L35" s="1810"/>
      <c r="M35" s="1810"/>
      <c r="N35" s="1810"/>
      <c r="O35" s="1810"/>
      <c r="P35" s="1810"/>
      <c r="Q35" s="1810"/>
      <c r="R35" s="1810"/>
      <c r="S35" s="1810"/>
      <c r="T35" s="1810"/>
      <c r="U35" s="1810"/>
      <c r="V35" s="1810"/>
      <c r="W35" s="1810"/>
      <c r="X35" s="1810"/>
      <c r="Y35" s="1790">
        <f>SUM(Y36:AB38)</f>
        <v>0</v>
      </c>
      <c r="Z35" s="1790"/>
      <c r="AA35" s="1790"/>
      <c r="AB35" s="1790"/>
      <c r="AC35" s="1790">
        <f>SUM(AC36:AF38)</f>
        <v>0</v>
      </c>
      <c r="AD35" s="1790"/>
      <c r="AE35" s="1790"/>
      <c r="AF35" s="1790"/>
      <c r="AG35" s="1790">
        <f>SUM(AG36:AJ38)</f>
        <v>0</v>
      </c>
      <c r="AH35" s="1790"/>
      <c r="AI35" s="1790"/>
      <c r="AJ35" s="1790"/>
      <c r="AK35" s="853"/>
    </row>
    <row r="36" spans="1:37" ht="24" customHeight="1">
      <c r="A36" s="1828"/>
      <c r="B36" s="1829"/>
      <c r="C36" s="1809" t="s">
        <v>855</v>
      </c>
      <c r="D36" s="1809"/>
      <c r="E36" s="1809"/>
      <c r="F36" s="1809"/>
      <c r="G36" s="1809"/>
      <c r="H36" s="1809"/>
      <c r="I36" s="1809"/>
      <c r="J36" s="1809"/>
      <c r="K36" s="1809"/>
      <c r="L36" s="1809"/>
      <c r="M36" s="1809"/>
      <c r="N36" s="1809"/>
      <c r="O36" s="1809"/>
      <c r="P36" s="1809"/>
      <c r="Q36" s="1809"/>
      <c r="R36" s="1809"/>
      <c r="S36" s="1809"/>
      <c r="T36" s="1809"/>
      <c r="U36" s="1809"/>
      <c r="V36" s="1809"/>
      <c r="W36" s="1809"/>
      <c r="X36" s="1809"/>
      <c r="Y36" s="1791"/>
      <c r="Z36" s="1791"/>
      <c r="AA36" s="1791"/>
      <c r="AB36" s="1791"/>
      <c r="AC36" s="1791"/>
      <c r="AD36" s="1791"/>
      <c r="AE36" s="1791"/>
      <c r="AF36" s="1791"/>
      <c r="AG36" s="1791"/>
      <c r="AH36" s="1791"/>
      <c r="AI36" s="1791"/>
      <c r="AJ36" s="1791"/>
      <c r="AK36" s="853"/>
    </row>
    <row r="37" spans="1:37" ht="24" customHeight="1">
      <c r="A37" s="1828"/>
      <c r="B37" s="1829"/>
      <c r="C37" s="1818" t="s">
        <v>856</v>
      </c>
      <c r="D37" s="1818"/>
      <c r="E37" s="1818"/>
      <c r="F37" s="1818"/>
      <c r="G37" s="1818"/>
      <c r="H37" s="1818"/>
      <c r="I37" s="1818"/>
      <c r="J37" s="1818"/>
      <c r="K37" s="1818"/>
      <c r="L37" s="1818"/>
      <c r="M37" s="1818"/>
      <c r="N37" s="1818"/>
      <c r="O37" s="1818"/>
      <c r="P37" s="1818"/>
      <c r="Q37" s="1818"/>
      <c r="R37" s="1818"/>
      <c r="S37" s="1818"/>
      <c r="T37" s="1818"/>
      <c r="U37" s="1818"/>
      <c r="V37" s="1818"/>
      <c r="W37" s="1818"/>
      <c r="X37" s="1818"/>
      <c r="Y37" s="1806"/>
      <c r="Z37" s="1806"/>
      <c r="AA37" s="1806"/>
      <c r="AB37" s="1806"/>
      <c r="AC37" s="1806"/>
      <c r="AD37" s="1806"/>
      <c r="AE37" s="1806"/>
      <c r="AF37" s="1806"/>
      <c r="AG37" s="1806"/>
      <c r="AH37" s="1806"/>
      <c r="AI37" s="1806"/>
      <c r="AJ37" s="1806"/>
      <c r="AK37" s="853"/>
    </row>
    <row r="38" spans="1:37" ht="24" customHeight="1">
      <c r="A38" s="1830"/>
      <c r="B38" s="1831"/>
      <c r="C38" s="1813" t="s">
        <v>857</v>
      </c>
      <c r="D38" s="1813"/>
      <c r="E38" s="1813"/>
      <c r="F38" s="1813"/>
      <c r="G38" s="1813"/>
      <c r="H38" s="1813"/>
      <c r="I38" s="1813"/>
      <c r="J38" s="1813"/>
      <c r="K38" s="1813"/>
      <c r="L38" s="1813"/>
      <c r="M38" s="1813"/>
      <c r="N38" s="1813"/>
      <c r="O38" s="1813"/>
      <c r="P38" s="1813"/>
      <c r="Q38" s="1813"/>
      <c r="R38" s="1813"/>
      <c r="S38" s="1813"/>
      <c r="T38" s="1813"/>
      <c r="U38" s="1813"/>
      <c r="V38" s="1813"/>
      <c r="W38" s="1813"/>
      <c r="X38" s="1813"/>
      <c r="Y38" s="1793"/>
      <c r="Z38" s="1793"/>
      <c r="AA38" s="1793"/>
      <c r="AB38" s="1793"/>
      <c r="AC38" s="1793"/>
      <c r="AD38" s="1793"/>
      <c r="AE38" s="1793"/>
      <c r="AF38" s="1793"/>
      <c r="AG38" s="1793"/>
      <c r="AH38" s="1793"/>
      <c r="AI38" s="1793"/>
      <c r="AJ38" s="1793"/>
      <c r="AK38" s="853"/>
    </row>
    <row r="39" spans="1:37" ht="24" customHeight="1">
      <c r="A39" s="1825">
        <v>6</v>
      </c>
      <c r="B39" s="1825"/>
      <c r="C39" s="1810" t="s">
        <v>858</v>
      </c>
      <c r="D39" s="1810"/>
      <c r="E39" s="1810"/>
      <c r="F39" s="1810"/>
      <c r="G39" s="1810"/>
      <c r="H39" s="1810"/>
      <c r="I39" s="1810"/>
      <c r="J39" s="1810"/>
      <c r="K39" s="1810"/>
      <c r="L39" s="1810"/>
      <c r="M39" s="1810"/>
      <c r="N39" s="1810"/>
      <c r="O39" s="1810"/>
      <c r="P39" s="1810"/>
      <c r="Q39" s="1810"/>
      <c r="R39" s="1810"/>
      <c r="S39" s="1810"/>
      <c r="T39" s="1810"/>
      <c r="U39" s="1810"/>
      <c r="V39" s="1810"/>
      <c r="W39" s="1810"/>
      <c r="X39" s="1810"/>
      <c r="Y39" s="1790">
        <f>SUM(Y40:AB43)</f>
        <v>0</v>
      </c>
      <c r="Z39" s="1790"/>
      <c r="AA39" s="1790"/>
      <c r="AB39" s="1790"/>
      <c r="AC39" s="1790">
        <f>SUM(AC40:AF43)</f>
        <v>0</v>
      </c>
      <c r="AD39" s="1790"/>
      <c r="AE39" s="1790"/>
      <c r="AF39" s="1790"/>
      <c r="AG39" s="1790">
        <f>SUM(AG40:AJ43)</f>
        <v>0</v>
      </c>
      <c r="AH39" s="1790"/>
      <c r="AI39" s="1790"/>
      <c r="AJ39" s="1790"/>
      <c r="AK39" s="853"/>
    </row>
    <row r="40" spans="1:37" ht="24" customHeight="1">
      <c r="A40" s="1828"/>
      <c r="B40" s="1829"/>
      <c r="C40" s="1809" t="s">
        <v>851</v>
      </c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09"/>
      <c r="Q40" s="1809"/>
      <c r="R40" s="1809"/>
      <c r="S40" s="1809"/>
      <c r="T40" s="1809"/>
      <c r="U40" s="1809"/>
      <c r="V40" s="1809"/>
      <c r="W40" s="1809"/>
      <c r="X40" s="1809"/>
      <c r="Y40" s="1791"/>
      <c r="Z40" s="1791"/>
      <c r="AA40" s="1791"/>
      <c r="AB40" s="1791"/>
      <c r="AC40" s="1791"/>
      <c r="AD40" s="1791"/>
      <c r="AE40" s="1791"/>
      <c r="AF40" s="1791"/>
      <c r="AG40" s="1791"/>
      <c r="AH40" s="1791"/>
      <c r="AI40" s="1791"/>
      <c r="AJ40" s="1791"/>
      <c r="AK40" s="853"/>
    </row>
    <row r="41" spans="1:37" ht="24" customHeight="1">
      <c r="A41" s="1828"/>
      <c r="B41" s="1829"/>
      <c r="C41" s="1807" t="s">
        <v>859</v>
      </c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7"/>
      <c r="Q41" s="1807"/>
      <c r="R41" s="1807"/>
      <c r="S41" s="1807"/>
      <c r="T41" s="1807"/>
      <c r="U41" s="1807"/>
      <c r="V41" s="1807"/>
      <c r="W41" s="1807"/>
      <c r="X41" s="1807"/>
      <c r="Y41" s="1792"/>
      <c r="Z41" s="1792"/>
      <c r="AA41" s="1792"/>
      <c r="AB41" s="1792"/>
      <c r="AC41" s="1792"/>
      <c r="AD41" s="1792"/>
      <c r="AE41" s="1792"/>
      <c r="AF41" s="1792"/>
      <c r="AG41" s="1792"/>
      <c r="AH41" s="1792"/>
      <c r="AI41" s="1792"/>
      <c r="AJ41" s="1792"/>
      <c r="AK41" s="853"/>
    </row>
    <row r="42" spans="1:37" ht="24" customHeight="1">
      <c r="A42" s="1828"/>
      <c r="B42" s="1829"/>
      <c r="C42" s="1807" t="s">
        <v>852</v>
      </c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7"/>
      <c r="Q42" s="1807"/>
      <c r="R42" s="1807"/>
      <c r="S42" s="1807"/>
      <c r="T42" s="1807"/>
      <c r="U42" s="1807"/>
      <c r="V42" s="1807"/>
      <c r="W42" s="1807"/>
      <c r="X42" s="1807"/>
      <c r="Y42" s="1792"/>
      <c r="Z42" s="1792"/>
      <c r="AA42" s="1792"/>
      <c r="AB42" s="1792"/>
      <c r="AC42" s="1792"/>
      <c r="AD42" s="1792"/>
      <c r="AE42" s="1792"/>
      <c r="AF42" s="1792"/>
      <c r="AG42" s="1792"/>
      <c r="AH42" s="1792"/>
      <c r="AI42" s="1792"/>
      <c r="AJ42" s="1792"/>
      <c r="AK42" s="853"/>
    </row>
    <row r="43" spans="1:37" ht="24" customHeight="1">
      <c r="A43" s="1830"/>
      <c r="B43" s="1831"/>
      <c r="C43" s="1808" t="s">
        <v>853</v>
      </c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8"/>
      <c r="P43" s="1808"/>
      <c r="Q43" s="1808"/>
      <c r="R43" s="1808"/>
      <c r="S43" s="1808"/>
      <c r="T43" s="1808"/>
      <c r="U43" s="1808"/>
      <c r="V43" s="1808"/>
      <c r="W43" s="1808"/>
      <c r="X43" s="1808"/>
      <c r="Y43" s="1793"/>
      <c r="Z43" s="1793"/>
      <c r="AA43" s="1793"/>
      <c r="AB43" s="1793"/>
      <c r="AC43" s="1793"/>
      <c r="AD43" s="1793"/>
      <c r="AE43" s="1793"/>
      <c r="AF43" s="1793"/>
      <c r="AG43" s="1793"/>
      <c r="AH43" s="1793"/>
      <c r="AI43" s="1793"/>
      <c r="AJ43" s="1793"/>
      <c r="AK43" s="853"/>
    </row>
    <row r="44" spans="1:37" ht="24" customHeight="1">
      <c r="A44" s="1825">
        <v>7</v>
      </c>
      <c r="B44" s="1825"/>
      <c r="C44" s="1810" t="s">
        <v>860</v>
      </c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0"/>
      <c r="Q44" s="1810"/>
      <c r="R44" s="1810"/>
      <c r="S44" s="1810"/>
      <c r="T44" s="1810"/>
      <c r="U44" s="1810"/>
      <c r="V44" s="1810"/>
      <c r="W44" s="1810"/>
      <c r="X44" s="1810"/>
      <c r="Y44" s="1790">
        <f>SUM(Y45:AB47)</f>
        <v>0</v>
      </c>
      <c r="Z44" s="1790"/>
      <c r="AA44" s="1790"/>
      <c r="AB44" s="1790"/>
      <c r="AC44" s="1790">
        <f>SUM(AC45:AF47)</f>
        <v>0</v>
      </c>
      <c r="AD44" s="1790"/>
      <c r="AE44" s="1790"/>
      <c r="AF44" s="1790"/>
      <c r="AG44" s="1790">
        <f>SUM(AG45:AJ47)</f>
        <v>0</v>
      </c>
      <c r="AH44" s="1790"/>
      <c r="AI44" s="1790"/>
      <c r="AJ44" s="1790"/>
      <c r="AK44" s="853"/>
    </row>
    <row r="45" spans="1:37" ht="24" customHeight="1">
      <c r="A45" s="1826"/>
      <c r="B45" s="1827"/>
      <c r="C45" s="1809" t="s">
        <v>855</v>
      </c>
      <c r="D45" s="1809"/>
      <c r="E45" s="1809"/>
      <c r="F45" s="1809"/>
      <c r="G45" s="1809"/>
      <c r="H45" s="1809"/>
      <c r="I45" s="1809"/>
      <c r="J45" s="1809"/>
      <c r="K45" s="1809"/>
      <c r="L45" s="1809"/>
      <c r="M45" s="1809"/>
      <c r="N45" s="1809"/>
      <c r="O45" s="1809"/>
      <c r="P45" s="1809"/>
      <c r="Q45" s="1809"/>
      <c r="R45" s="1809"/>
      <c r="S45" s="1809"/>
      <c r="T45" s="1809"/>
      <c r="U45" s="1809"/>
      <c r="V45" s="1809"/>
      <c r="W45" s="1809"/>
      <c r="X45" s="1809"/>
      <c r="Y45" s="1791"/>
      <c r="Z45" s="1791"/>
      <c r="AA45" s="1791"/>
      <c r="AB45" s="1791"/>
      <c r="AC45" s="1791"/>
      <c r="AD45" s="1791"/>
      <c r="AE45" s="1791"/>
      <c r="AF45" s="1791"/>
      <c r="AG45" s="1791"/>
      <c r="AH45" s="1791"/>
      <c r="AI45" s="1791"/>
      <c r="AJ45" s="1791"/>
      <c r="AK45" s="853"/>
    </row>
    <row r="46" spans="1:37" ht="24" customHeight="1">
      <c r="A46" s="1828"/>
      <c r="B46" s="1829"/>
      <c r="C46" s="1807" t="s">
        <v>856</v>
      </c>
      <c r="D46" s="1807"/>
      <c r="E46" s="1807"/>
      <c r="F46" s="1807"/>
      <c r="G46" s="1807"/>
      <c r="H46" s="1807"/>
      <c r="I46" s="1807"/>
      <c r="J46" s="1807"/>
      <c r="K46" s="1807"/>
      <c r="L46" s="1807"/>
      <c r="M46" s="1807"/>
      <c r="N46" s="1807"/>
      <c r="O46" s="1807"/>
      <c r="P46" s="1807"/>
      <c r="Q46" s="1807"/>
      <c r="R46" s="1807"/>
      <c r="S46" s="1807"/>
      <c r="T46" s="1807"/>
      <c r="U46" s="1807"/>
      <c r="V46" s="1807"/>
      <c r="W46" s="1807"/>
      <c r="X46" s="1807"/>
      <c r="Y46" s="1792"/>
      <c r="Z46" s="1792"/>
      <c r="AA46" s="1792"/>
      <c r="AB46" s="1792"/>
      <c r="AC46" s="1792"/>
      <c r="AD46" s="1792"/>
      <c r="AE46" s="1792"/>
      <c r="AF46" s="1792"/>
      <c r="AG46" s="1792"/>
      <c r="AH46" s="1792"/>
      <c r="AI46" s="1792"/>
      <c r="AJ46" s="1792"/>
      <c r="AK46" s="853"/>
    </row>
    <row r="47" spans="1:37" ht="24" customHeight="1">
      <c r="A47" s="1830"/>
      <c r="B47" s="1831"/>
      <c r="C47" s="1808" t="s">
        <v>861</v>
      </c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1808"/>
      <c r="P47" s="1808"/>
      <c r="Q47" s="1808"/>
      <c r="R47" s="1808"/>
      <c r="S47" s="1808"/>
      <c r="T47" s="1808"/>
      <c r="U47" s="1808"/>
      <c r="V47" s="1808"/>
      <c r="W47" s="1808"/>
      <c r="X47" s="1808"/>
      <c r="Y47" s="1793"/>
      <c r="Z47" s="1793"/>
      <c r="AA47" s="1793"/>
      <c r="AB47" s="1793"/>
      <c r="AC47" s="1793"/>
      <c r="AD47" s="1793"/>
      <c r="AE47" s="1793"/>
      <c r="AF47" s="1793"/>
      <c r="AG47" s="1793"/>
      <c r="AH47" s="1793"/>
      <c r="AI47" s="1793"/>
      <c r="AJ47" s="1793"/>
      <c r="AK47" s="853"/>
    </row>
    <row r="48" spans="1:37" ht="24" customHeight="1">
      <c r="A48" s="826"/>
      <c r="B48" s="826"/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  <c r="AK48" s="826"/>
    </row>
    <row r="49" spans="1:37" ht="24" customHeight="1">
      <c r="A49" s="826"/>
      <c r="B49" s="826"/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</row>
    <row r="50" spans="1:37" ht="33.75" customHeight="1">
      <c r="A50" s="831" t="s">
        <v>862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3"/>
      <c r="M50" s="833"/>
      <c r="N50" s="833"/>
      <c r="O50" s="833"/>
      <c r="P50" s="833"/>
      <c r="Q50" s="833"/>
      <c r="R50" s="833"/>
      <c r="S50" s="833"/>
      <c r="T50" s="833"/>
      <c r="U50" s="833"/>
      <c r="V50" s="833"/>
      <c r="W50" s="833"/>
      <c r="X50" s="833"/>
      <c r="Y50" s="832"/>
      <c r="Z50" s="832"/>
      <c r="AA50" s="832"/>
      <c r="AB50" s="832"/>
      <c r="AC50" s="832"/>
      <c r="AD50" s="832"/>
      <c r="AE50" s="832"/>
      <c r="AF50" s="832"/>
      <c r="AG50" s="832"/>
      <c r="AH50" s="832"/>
      <c r="AI50" s="832"/>
      <c r="AJ50" s="826"/>
      <c r="AK50" s="826"/>
    </row>
    <row r="51" spans="1:37" ht="24" customHeight="1">
      <c r="A51" s="831" t="s">
        <v>819</v>
      </c>
      <c r="B51" s="832"/>
      <c r="C51" s="832"/>
      <c r="D51" s="832"/>
      <c r="E51" s="832"/>
      <c r="F51" s="832"/>
      <c r="G51" s="832"/>
      <c r="H51" s="832"/>
      <c r="I51" s="832"/>
      <c r="J51" s="832"/>
      <c r="K51" s="832"/>
      <c r="L51" s="833"/>
      <c r="M51" s="833"/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  <c r="Y51" s="832"/>
      <c r="Z51" s="832"/>
      <c r="AA51" s="832"/>
      <c r="AB51" s="832"/>
      <c r="AC51" s="832"/>
      <c r="AD51" s="832"/>
      <c r="AE51" s="832"/>
      <c r="AF51" s="832"/>
      <c r="AG51" s="832"/>
      <c r="AH51" s="832"/>
      <c r="AI51" s="832"/>
      <c r="AJ51" s="826"/>
      <c r="AK51" s="826"/>
    </row>
    <row r="52" spans="1:37" ht="24" customHeight="1">
      <c r="A52" s="826"/>
      <c r="B52" s="826"/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  <c r="Z52" s="826"/>
      <c r="AA52" s="826"/>
      <c r="AB52" s="826"/>
      <c r="AC52" s="826"/>
      <c r="AD52" s="826"/>
      <c r="AE52" s="826"/>
      <c r="AF52" s="826"/>
      <c r="AG52" s="826"/>
      <c r="AH52" s="834"/>
      <c r="AI52" s="834"/>
      <c r="AJ52" s="826"/>
      <c r="AK52" s="826"/>
    </row>
    <row r="53" spans="1:37" ht="15.75" customHeight="1">
      <c r="A53" s="826"/>
      <c r="B53" s="826"/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826"/>
      <c r="AE53" s="826"/>
      <c r="AF53" s="826"/>
      <c r="AG53" s="826"/>
      <c r="AH53" s="826"/>
      <c r="AI53" s="826"/>
      <c r="AJ53" s="826"/>
      <c r="AK53" s="826"/>
    </row>
    <row r="54" spans="1:37" ht="24" customHeight="1">
      <c r="A54" s="826"/>
      <c r="B54" s="826"/>
      <c r="C54" s="826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26"/>
      <c r="AD54" s="826"/>
      <c r="AE54" s="826"/>
      <c r="AF54" s="826"/>
      <c r="AG54" s="826"/>
      <c r="AH54" s="826"/>
      <c r="AI54" s="826"/>
      <c r="AJ54" s="826"/>
      <c r="AK54" s="826"/>
    </row>
    <row r="55" spans="1:37" ht="24" customHeight="1" thickBot="1">
      <c r="A55" s="826"/>
      <c r="B55" s="826"/>
      <c r="C55" s="826"/>
      <c r="D55" s="826"/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826"/>
      <c r="R55" s="826"/>
      <c r="S55" s="826"/>
      <c r="T55" s="826"/>
      <c r="U55" s="826"/>
      <c r="V55" s="826"/>
      <c r="W55" s="826"/>
      <c r="X55" s="826"/>
      <c r="Y55" s="826"/>
      <c r="Z55" s="826"/>
      <c r="AA55" s="826"/>
      <c r="AB55" s="826"/>
      <c r="AC55" s="826"/>
      <c r="AD55" s="826"/>
      <c r="AE55" s="826"/>
      <c r="AF55" s="826"/>
      <c r="AG55" s="826"/>
      <c r="AH55" s="826"/>
      <c r="AI55" s="826"/>
      <c r="AJ55" s="826"/>
      <c r="AK55" s="826"/>
    </row>
    <row r="56" spans="1:37" ht="24" customHeight="1" thickBot="1">
      <c r="A56" s="836"/>
      <c r="B56" s="837"/>
      <c r="C56" s="837"/>
      <c r="D56" s="837"/>
      <c r="E56" s="837"/>
      <c r="F56" s="838"/>
      <c r="G56" s="839"/>
      <c r="H56" s="836"/>
      <c r="I56" s="837"/>
      <c r="J56" s="837"/>
      <c r="K56" s="838"/>
      <c r="L56" s="839"/>
      <c r="M56" s="836"/>
      <c r="N56" s="838"/>
      <c r="O56" s="839"/>
      <c r="P56" s="836"/>
      <c r="Q56" s="837"/>
      <c r="R56" s="837"/>
      <c r="S56" s="838"/>
      <c r="T56" s="839"/>
      <c r="U56" s="836"/>
      <c r="V56" s="837"/>
      <c r="W56" s="837"/>
      <c r="X56" s="837"/>
      <c r="Y56" s="837"/>
      <c r="Z56" s="838"/>
      <c r="AA56" s="839"/>
      <c r="AB56" s="840">
        <v>1</v>
      </c>
      <c r="AC56" s="841">
        <v>5</v>
      </c>
      <c r="AD56" s="839"/>
      <c r="AE56" s="842">
        <v>2</v>
      </c>
      <c r="AF56" s="843" t="s">
        <v>820</v>
      </c>
      <c r="AG56" s="843" t="s">
        <v>820</v>
      </c>
      <c r="AH56" s="844">
        <v>5</v>
      </c>
      <c r="AI56" s="839"/>
      <c r="AJ56" s="845"/>
      <c r="AK56" s="826"/>
    </row>
    <row r="57" spans="1:37" ht="33.75" customHeight="1">
      <c r="A57" s="846" t="s">
        <v>226</v>
      </c>
      <c r="B57" s="846"/>
      <c r="C57" s="846"/>
      <c r="D57" s="846"/>
      <c r="E57" s="846"/>
      <c r="F57" s="846"/>
      <c r="G57" s="847"/>
      <c r="H57" s="846" t="s">
        <v>227</v>
      </c>
      <c r="I57" s="846"/>
      <c r="J57" s="846"/>
      <c r="K57" s="846"/>
      <c r="L57" s="847"/>
      <c r="M57" s="848" t="s">
        <v>821</v>
      </c>
      <c r="N57" s="846"/>
      <c r="O57" s="847"/>
      <c r="P57" s="848" t="s">
        <v>822</v>
      </c>
      <c r="Q57" s="848"/>
      <c r="R57" s="848"/>
      <c r="S57" s="848"/>
      <c r="T57" s="839"/>
      <c r="U57" s="846" t="s">
        <v>230</v>
      </c>
      <c r="V57" s="846"/>
      <c r="W57" s="846"/>
      <c r="X57" s="846"/>
      <c r="Y57" s="846"/>
      <c r="Z57" s="839"/>
      <c r="AA57" s="839"/>
      <c r="AB57" s="846" t="s">
        <v>258</v>
      </c>
      <c r="AC57" s="846"/>
      <c r="AD57" s="846" t="s">
        <v>259</v>
      </c>
      <c r="AE57" s="846"/>
      <c r="AF57" s="846"/>
      <c r="AG57" s="846"/>
      <c r="AH57" s="849"/>
      <c r="AI57" s="839"/>
      <c r="AJ57" s="846" t="s">
        <v>260</v>
      </c>
      <c r="AK57" s="826"/>
    </row>
    <row r="58" spans="1:36" ht="24" customHeight="1">
      <c r="A58" s="850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 t="s">
        <v>823</v>
      </c>
    </row>
    <row r="59" spans="1:37" ht="24" customHeight="1">
      <c r="A59" s="1837" t="s">
        <v>863</v>
      </c>
      <c r="B59" s="1838"/>
      <c r="C59" s="1852" t="s">
        <v>864</v>
      </c>
      <c r="D59" s="1853"/>
      <c r="E59" s="1853"/>
      <c r="F59" s="1853"/>
      <c r="G59" s="1853"/>
      <c r="H59" s="1853"/>
      <c r="I59" s="1853"/>
      <c r="J59" s="1853"/>
      <c r="K59" s="1853"/>
      <c r="L59" s="1853"/>
      <c r="M59" s="1853"/>
      <c r="N59" s="1853"/>
      <c r="O59" s="1853"/>
      <c r="P59" s="1853"/>
      <c r="Q59" s="1853"/>
      <c r="R59" s="1853"/>
      <c r="S59" s="1853"/>
      <c r="T59" s="1853"/>
      <c r="U59" s="1853"/>
      <c r="V59" s="1853"/>
      <c r="W59" s="1853"/>
      <c r="X59" s="1854"/>
      <c r="Y59" s="1800">
        <f>Y60+Y65+Y69+Y74+Y78+Y79</f>
        <v>0</v>
      </c>
      <c r="Z59" s="1801"/>
      <c r="AA59" s="1801"/>
      <c r="AB59" s="1802"/>
      <c r="AC59" s="1800">
        <f>AC60+AC65+AC69+AC74+AC78+AC79</f>
        <v>0</v>
      </c>
      <c r="AD59" s="1801"/>
      <c r="AE59" s="1801"/>
      <c r="AF59" s="1802"/>
      <c r="AG59" s="1800">
        <f>AG60+AG65+AG69+AG74+AG78+AG79</f>
        <v>0</v>
      </c>
      <c r="AH59" s="1801"/>
      <c r="AI59" s="1801"/>
      <c r="AJ59" s="1802"/>
      <c r="AK59" s="853"/>
    </row>
    <row r="60" spans="1:37" ht="24" customHeight="1">
      <c r="A60" s="1858">
        <v>8</v>
      </c>
      <c r="B60" s="1859"/>
      <c r="C60" s="1855" t="s">
        <v>865</v>
      </c>
      <c r="D60" s="1856"/>
      <c r="E60" s="1856"/>
      <c r="F60" s="1856"/>
      <c r="G60" s="1856"/>
      <c r="H60" s="1856"/>
      <c r="I60" s="1856"/>
      <c r="J60" s="1856"/>
      <c r="K60" s="1856"/>
      <c r="L60" s="1856"/>
      <c r="M60" s="1856"/>
      <c r="N60" s="1856"/>
      <c r="O60" s="1856"/>
      <c r="P60" s="1856"/>
      <c r="Q60" s="1856"/>
      <c r="R60" s="1856"/>
      <c r="S60" s="1856"/>
      <c r="T60" s="1856"/>
      <c r="U60" s="1856"/>
      <c r="V60" s="1856"/>
      <c r="W60" s="1856"/>
      <c r="X60" s="1857"/>
      <c r="Y60" s="1803">
        <f>SUM(Y61:AB64)</f>
        <v>0</v>
      </c>
      <c r="Z60" s="1804"/>
      <c r="AA60" s="1804"/>
      <c r="AB60" s="1805"/>
      <c r="AC60" s="1803">
        <f>SUM(AC61:AF64)</f>
        <v>0</v>
      </c>
      <c r="AD60" s="1804"/>
      <c r="AE60" s="1804"/>
      <c r="AF60" s="1805"/>
      <c r="AG60" s="1803">
        <f>SUM(AG61:AJ64)</f>
        <v>0</v>
      </c>
      <c r="AH60" s="1804"/>
      <c r="AI60" s="1804"/>
      <c r="AJ60" s="1805"/>
      <c r="AK60" s="853"/>
    </row>
    <row r="61" spans="1:37" ht="24" customHeight="1">
      <c r="A61" s="1828"/>
      <c r="B61" s="1829"/>
      <c r="C61" s="1809" t="s">
        <v>866</v>
      </c>
      <c r="D61" s="1809"/>
      <c r="E61" s="1809"/>
      <c r="F61" s="1809"/>
      <c r="G61" s="1809"/>
      <c r="H61" s="1809"/>
      <c r="I61" s="1809"/>
      <c r="J61" s="1809"/>
      <c r="K61" s="1809"/>
      <c r="L61" s="1809"/>
      <c r="M61" s="1809"/>
      <c r="N61" s="1809"/>
      <c r="O61" s="1809"/>
      <c r="P61" s="1809"/>
      <c r="Q61" s="1809"/>
      <c r="R61" s="1809"/>
      <c r="S61" s="1809"/>
      <c r="T61" s="1809"/>
      <c r="U61" s="1809"/>
      <c r="V61" s="1809"/>
      <c r="W61" s="1809"/>
      <c r="X61" s="1809"/>
      <c r="Y61" s="1791"/>
      <c r="Z61" s="1791"/>
      <c r="AA61" s="1791"/>
      <c r="AB61" s="1791"/>
      <c r="AC61" s="1791"/>
      <c r="AD61" s="1791"/>
      <c r="AE61" s="1791"/>
      <c r="AF61" s="1791"/>
      <c r="AG61" s="1791"/>
      <c r="AH61" s="1791"/>
      <c r="AI61" s="1791"/>
      <c r="AJ61" s="1791"/>
      <c r="AK61" s="853"/>
    </row>
    <row r="62" spans="1:37" ht="24" customHeight="1">
      <c r="A62" s="1828"/>
      <c r="B62" s="1829"/>
      <c r="C62" s="1807" t="s">
        <v>867</v>
      </c>
      <c r="D62" s="1807"/>
      <c r="E62" s="1807"/>
      <c r="F62" s="1807"/>
      <c r="G62" s="1807"/>
      <c r="H62" s="1807"/>
      <c r="I62" s="1807"/>
      <c r="J62" s="1807"/>
      <c r="K62" s="1807"/>
      <c r="L62" s="1807"/>
      <c r="M62" s="1807"/>
      <c r="N62" s="1807"/>
      <c r="O62" s="1807"/>
      <c r="P62" s="1807"/>
      <c r="Q62" s="1807"/>
      <c r="R62" s="1807"/>
      <c r="S62" s="1807"/>
      <c r="T62" s="1807"/>
      <c r="U62" s="1807"/>
      <c r="V62" s="1807"/>
      <c r="W62" s="1807"/>
      <c r="X62" s="1807"/>
      <c r="Y62" s="1792"/>
      <c r="Z62" s="1792"/>
      <c r="AA62" s="1792"/>
      <c r="AB62" s="1792"/>
      <c r="AC62" s="1792"/>
      <c r="AD62" s="1792"/>
      <c r="AE62" s="1792"/>
      <c r="AF62" s="1792"/>
      <c r="AG62" s="1792"/>
      <c r="AH62" s="1792"/>
      <c r="AI62" s="1792"/>
      <c r="AJ62" s="1792"/>
      <c r="AK62" s="853"/>
    </row>
    <row r="63" spans="1:37" ht="24" customHeight="1">
      <c r="A63" s="1828"/>
      <c r="B63" s="1829"/>
      <c r="C63" s="1807" t="s">
        <v>852</v>
      </c>
      <c r="D63" s="1807"/>
      <c r="E63" s="1807"/>
      <c r="F63" s="1807"/>
      <c r="G63" s="1807"/>
      <c r="H63" s="1807"/>
      <c r="I63" s="1807"/>
      <c r="J63" s="1807"/>
      <c r="K63" s="1807"/>
      <c r="L63" s="1807"/>
      <c r="M63" s="1807"/>
      <c r="N63" s="1807"/>
      <c r="O63" s="1807"/>
      <c r="P63" s="1807"/>
      <c r="Q63" s="1807"/>
      <c r="R63" s="1807"/>
      <c r="S63" s="1807"/>
      <c r="T63" s="1807"/>
      <c r="U63" s="1807"/>
      <c r="V63" s="1807"/>
      <c r="W63" s="1807"/>
      <c r="X63" s="1807"/>
      <c r="Y63" s="1792"/>
      <c r="Z63" s="1792"/>
      <c r="AA63" s="1792"/>
      <c r="AB63" s="1792"/>
      <c r="AC63" s="1792"/>
      <c r="AD63" s="1792"/>
      <c r="AE63" s="1792"/>
      <c r="AF63" s="1792"/>
      <c r="AG63" s="1792"/>
      <c r="AH63" s="1792"/>
      <c r="AI63" s="1792"/>
      <c r="AJ63" s="1792"/>
      <c r="AK63" s="853"/>
    </row>
    <row r="64" spans="1:37" ht="24" customHeight="1">
      <c r="A64" s="1830"/>
      <c r="B64" s="1831"/>
      <c r="C64" s="1808" t="s">
        <v>853</v>
      </c>
      <c r="D64" s="1808"/>
      <c r="E64" s="1808"/>
      <c r="F64" s="1808"/>
      <c r="G64" s="1808"/>
      <c r="H64" s="1808"/>
      <c r="I64" s="1808"/>
      <c r="J64" s="1808"/>
      <c r="K64" s="1808"/>
      <c r="L64" s="1808"/>
      <c r="M64" s="1808"/>
      <c r="N64" s="1808"/>
      <c r="O64" s="1808"/>
      <c r="P64" s="1808"/>
      <c r="Q64" s="1808"/>
      <c r="R64" s="1808"/>
      <c r="S64" s="1808"/>
      <c r="T64" s="1808"/>
      <c r="U64" s="1808"/>
      <c r="V64" s="1808"/>
      <c r="W64" s="1808"/>
      <c r="X64" s="1808"/>
      <c r="Y64" s="1793"/>
      <c r="Z64" s="1793"/>
      <c r="AA64" s="1793"/>
      <c r="AB64" s="1793"/>
      <c r="AC64" s="1793"/>
      <c r="AD64" s="1793"/>
      <c r="AE64" s="1793"/>
      <c r="AF64" s="1793"/>
      <c r="AG64" s="1793"/>
      <c r="AH64" s="1793"/>
      <c r="AI64" s="1793"/>
      <c r="AJ64" s="1793"/>
      <c r="AK64" s="853"/>
    </row>
    <row r="65" spans="1:37" ht="24" customHeight="1">
      <c r="A65" s="1825">
        <v>9</v>
      </c>
      <c r="B65" s="1825"/>
      <c r="C65" s="1810" t="s">
        <v>868</v>
      </c>
      <c r="D65" s="1810"/>
      <c r="E65" s="1810"/>
      <c r="F65" s="1810"/>
      <c r="G65" s="1810"/>
      <c r="H65" s="1810"/>
      <c r="I65" s="1810"/>
      <c r="J65" s="1810"/>
      <c r="K65" s="1810"/>
      <c r="L65" s="1810"/>
      <c r="M65" s="1810"/>
      <c r="N65" s="1810"/>
      <c r="O65" s="1810"/>
      <c r="P65" s="1810"/>
      <c r="Q65" s="1810"/>
      <c r="R65" s="1810"/>
      <c r="S65" s="1810"/>
      <c r="T65" s="1810"/>
      <c r="U65" s="1810"/>
      <c r="V65" s="1810"/>
      <c r="W65" s="1810"/>
      <c r="X65" s="1810"/>
      <c r="Y65" s="1790">
        <f>SUM(Y66:AB68)</f>
        <v>0</v>
      </c>
      <c r="Z65" s="1790"/>
      <c r="AA65" s="1790"/>
      <c r="AB65" s="1790"/>
      <c r="AC65" s="1790">
        <f>SUM(AC66:AF68)</f>
        <v>0</v>
      </c>
      <c r="AD65" s="1790"/>
      <c r="AE65" s="1790"/>
      <c r="AF65" s="1790"/>
      <c r="AG65" s="1790">
        <f>SUM(AG66:AJ68)</f>
        <v>0</v>
      </c>
      <c r="AH65" s="1790"/>
      <c r="AI65" s="1790"/>
      <c r="AJ65" s="1790"/>
      <c r="AK65" s="853"/>
    </row>
    <row r="66" spans="1:37" ht="24" customHeight="1">
      <c r="A66" s="1828"/>
      <c r="B66" s="1829"/>
      <c r="C66" s="1809" t="s">
        <v>855</v>
      </c>
      <c r="D66" s="1809"/>
      <c r="E66" s="1809"/>
      <c r="F66" s="1809"/>
      <c r="G66" s="1809"/>
      <c r="H66" s="1809"/>
      <c r="I66" s="1809"/>
      <c r="J66" s="1809"/>
      <c r="K66" s="1809"/>
      <c r="L66" s="1809"/>
      <c r="M66" s="1809"/>
      <c r="N66" s="1809"/>
      <c r="O66" s="1809"/>
      <c r="P66" s="1809"/>
      <c r="Q66" s="1809"/>
      <c r="R66" s="1809"/>
      <c r="S66" s="1809"/>
      <c r="T66" s="1809"/>
      <c r="U66" s="1809"/>
      <c r="V66" s="1809"/>
      <c r="W66" s="1809"/>
      <c r="X66" s="1809"/>
      <c r="Y66" s="1791"/>
      <c r="Z66" s="1791"/>
      <c r="AA66" s="1791"/>
      <c r="AB66" s="1791"/>
      <c r="AC66" s="1791"/>
      <c r="AD66" s="1791"/>
      <c r="AE66" s="1791"/>
      <c r="AF66" s="1791"/>
      <c r="AG66" s="1791"/>
      <c r="AH66" s="1791"/>
      <c r="AI66" s="1791"/>
      <c r="AJ66" s="1791"/>
      <c r="AK66" s="853"/>
    </row>
    <row r="67" spans="1:37" ht="24" customHeight="1">
      <c r="A67" s="1828"/>
      <c r="B67" s="1829"/>
      <c r="C67" s="1807" t="s">
        <v>856</v>
      </c>
      <c r="D67" s="1807"/>
      <c r="E67" s="1807"/>
      <c r="F67" s="1807"/>
      <c r="G67" s="1807"/>
      <c r="H67" s="1807"/>
      <c r="I67" s="1807"/>
      <c r="J67" s="1807"/>
      <c r="K67" s="1807"/>
      <c r="L67" s="1807"/>
      <c r="M67" s="1807"/>
      <c r="N67" s="1807"/>
      <c r="O67" s="1807"/>
      <c r="P67" s="1807"/>
      <c r="Q67" s="1807"/>
      <c r="R67" s="1807"/>
      <c r="S67" s="1807"/>
      <c r="T67" s="1807"/>
      <c r="U67" s="1807"/>
      <c r="V67" s="1807"/>
      <c r="W67" s="1807"/>
      <c r="X67" s="1807"/>
      <c r="Y67" s="1792"/>
      <c r="Z67" s="1792"/>
      <c r="AA67" s="1792"/>
      <c r="AB67" s="1792"/>
      <c r="AC67" s="1792"/>
      <c r="AD67" s="1792"/>
      <c r="AE67" s="1792"/>
      <c r="AF67" s="1792"/>
      <c r="AG67" s="1792"/>
      <c r="AH67" s="1792"/>
      <c r="AI67" s="1792"/>
      <c r="AJ67" s="1792"/>
      <c r="AK67" s="853"/>
    </row>
    <row r="68" spans="1:37" ht="24" customHeight="1">
      <c r="A68" s="1830"/>
      <c r="B68" s="1831"/>
      <c r="C68" s="1808" t="s">
        <v>861</v>
      </c>
      <c r="D68" s="1808"/>
      <c r="E68" s="1808"/>
      <c r="F68" s="1808"/>
      <c r="G68" s="1808"/>
      <c r="H68" s="1808"/>
      <c r="I68" s="1808"/>
      <c r="J68" s="1808"/>
      <c r="K68" s="1808"/>
      <c r="L68" s="1808"/>
      <c r="M68" s="1808"/>
      <c r="N68" s="1808"/>
      <c r="O68" s="1808"/>
      <c r="P68" s="1808"/>
      <c r="Q68" s="1808"/>
      <c r="R68" s="1808"/>
      <c r="S68" s="1808"/>
      <c r="T68" s="1808"/>
      <c r="U68" s="1808"/>
      <c r="V68" s="1808"/>
      <c r="W68" s="1808"/>
      <c r="X68" s="1808"/>
      <c r="Y68" s="1793"/>
      <c r="Z68" s="1793"/>
      <c r="AA68" s="1793"/>
      <c r="AB68" s="1793"/>
      <c r="AC68" s="1793"/>
      <c r="AD68" s="1793"/>
      <c r="AE68" s="1793"/>
      <c r="AF68" s="1793"/>
      <c r="AG68" s="1793"/>
      <c r="AH68" s="1793"/>
      <c r="AI68" s="1793"/>
      <c r="AJ68" s="1793"/>
      <c r="AK68" s="853"/>
    </row>
    <row r="69" spans="1:37" ht="24" customHeight="1">
      <c r="A69" s="1825">
        <v>10</v>
      </c>
      <c r="B69" s="1825"/>
      <c r="C69" s="1810" t="s">
        <v>869</v>
      </c>
      <c r="D69" s="1810"/>
      <c r="E69" s="1810"/>
      <c r="F69" s="1810"/>
      <c r="G69" s="1810"/>
      <c r="H69" s="1810"/>
      <c r="I69" s="1810"/>
      <c r="J69" s="1810"/>
      <c r="K69" s="1810"/>
      <c r="L69" s="1810"/>
      <c r="M69" s="1810"/>
      <c r="N69" s="1810"/>
      <c r="O69" s="1810"/>
      <c r="P69" s="1810"/>
      <c r="Q69" s="1810"/>
      <c r="R69" s="1810"/>
      <c r="S69" s="1810"/>
      <c r="T69" s="1810"/>
      <c r="U69" s="1810"/>
      <c r="V69" s="1810"/>
      <c r="W69" s="1810"/>
      <c r="X69" s="1810"/>
      <c r="Y69" s="1790">
        <f>SUM(Y70:AB73)</f>
        <v>0</v>
      </c>
      <c r="Z69" s="1790"/>
      <c r="AA69" s="1790"/>
      <c r="AB69" s="1790"/>
      <c r="AC69" s="1790">
        <f>SUM(AC70:AF73)</f>
        <v>0</v>
      </c>
      <c r="AD69" s="1790"/>
      <c r="AE69" s="1790"/>
      <c r="AF69" s="1790"/>
      <c r="AG69" s="1790">
        <f>SUM(AG70:AJ73)</f>
        <v>0</v>
      </c>
      <c r="AH69" s="1790"/>
      <c r="AI69" s="1790"/>
      <c r="AJ69" s="1790"/>
      <c r="AK69" s="853"/>
    </row>
    <row r="70" spans="1:37" ht="24" customHeight="1">
      <c r="A70" s="1828"/>
      <c r="B70" s="1829"/>
      <c r="C70" s="1809" t="s">
        <v>866</v>
      </c>
      <c r="D70" s="1809"/>
      <c r="E70" s="1809"/>
      <c r="F70" s="1809"/>
      <c r="G70" s="1809"/>
      <c r="H70" s="1809"/>
      <c r="I70" s="1809"/>
      <c r="J70" s="1809"/>
      <c r="K70" s="1809"/>
      <c r="L70" s="1809"/>
      <c r="M70" s="1809"/>
      <c r="N70" s="1809"/>
      <c r="O70" s="1809"/>
      <c r="P70" s="1809"/>
      <c r="Q70" s="1809"/>
      <c r="R70" s="1809"/>
      <c r="S70" s="1809"/>
      <c r="T70" s="1809"/>
      <c r="U70" s="1809"/>
      <c r="V70" s="1809"/>
      <c r="W70" s="1809"/>
      <c r="X70" s="1809"/>
      <c r="Y70" s="1791"/>
      <c r="Z70" s="1791"/>
      <c r="AA70" s="1791"/>
      <c r="AB70" s="1791"/>
      <c r="AC70" s="1791"/>
      <c r="AD70" s="1791"/>
      <c r="AE70" s="1791"/>
      <c r="AF70" s="1791"/>
      <c r="AG70" s="1791"/>
      <c r="AH70" s="1791"/>
      <c r="AI70" s="1791"/>
      <c r="AJ70" s="1791"/>
      <c r="AK70" s="853"/>
    </row>
    <row r="71" spans="1:37" ht="24" customHeight="1">
      <c r="A71" s="1828"/>
      <c r="B71" s="1829"/>
      <c r="C71" s="1807" t="s">
        <v>867</v>
      </c>
      <c r="D71" s="1807"/>
      <c r="E71" s="1807"/>
      <c r="F71" s="1807"/>
      <c r="G71" s="1807"/>
      <c r="H71" s="1807"/>
      <c r="I71" s="1807"/>
      <c r="J71" s="1807"/>
      <c r="K71" s="1807"/>
      <c r="L71" s="1807"/>
      <c r="M71" s="1807"/>
      <c r="N71" s="1807"/>
      <c r="O71" s="1807"/>
      <c r="P71" s="1807"/>
      <c r="Q71" s="1807"/>
      <c r="R71" s="1807"/>
      <c r="S71" s="1807"/>
      <c r="T71" s="1807"/>
      <c r="U71" s="1807"/>
      <c r="V71" s="1807"/>
      <c r="W71" s="1807"/>
      <c r="X71" s="1807"/>
      <c r="Y71" s="1792"/>
      <c r="Z71" s="1792"/>
      <c r="AA71" s="1792"/>
      <c r="AB71" s="1792"/>
      <c r="AC71" s="1792"/>
      <c r="AD71" s="1792"/>
      <c r="AE71" s="1792"/>
      <c r="AF71" s="1792"/>
      <c r="AG71" s="1792"/>
      <c r="AH71" s="1792"/>
      <c r="AI71" s="1792"/>
      <c r="AJ71" s="1792"/>
      <c r="AK71" s="853"/>
    </row>
    <row r="72" spans="1:37" ht="24" customHeight="1">
      <c r="A72" s="1828"/>
      <c r="B72" s="1829"/>
      <c r="C72" s="1807" t="s">
        <v>852</v>
      </c>
      <c r="D72" s="1807"/>
      <c r="E72" s="1807"/>
      <c r="F72" s="1807"/>
      <c r="G72" s="1807"/>
      <c r="H72" s="1807"/>
      <c r="I72" s="1807"/>
      <c r="J72" s="1807"/>
      <c r="K72" s="1807"/>
      <c r="L72" s="1807"/>
      <c r="M72" s="1807"/>
      <c r="N72" s="1807"/>
      <c r="O72" s="1807"/>
      <c r="P72" s="1807"/>
      <c r="Q72" s="1807"/>
      <c r="R72" s="1807"/>
      <c r="S72" s="1807"/>
      <c r="T72" s="1807"/>
      <c r="U72" s="1807"/>
      <c r="V72" s="1807"/>
      <c r="W72" s="1807"/>
      <c r="X72" s="1807"/>
      <c r="Y72" s="1792"/>
      <c r="Z72" s="1792"/>
      <c r="AA72" s="1792"/>
      <c r="AB72" s="1792"/>
      <c r="AC72" s="1792"/>
      <c r="AD72" s="1792"/>
      <c r="AE72" s="1792"/>
      <c r="AF72" s="1792"/>
      <c r="AG72" s="1792"/>
      <c r="AH72" s="1792"/>
      <c r="AI72" s="1792"/>
      <c r="AJ72" s="1792"/>
      <c r="AK72" s="853"/>
    </row>
    <row r="73" spans="1:37" ht="24" customHeight="1">
      <c r="A73" s="1830"/>
      <c r="B73" s="1831"/>
      <c r="C73" s="1808" t="s">
        <v>853</v>
      </c>
      <c r="D73" s="1808"/>
      <c r="E73" s="1808"/>
      <c r="F73" s="1808"/>
      <c r="G73" s="1808"/>
      <c r="H73" s="1808"/>
      <c r="I73" s="1808"/>
      <c r="J73" s="1808"/>
      <c r="K73" s="1808"/>
      <c r="L73" s="1808"/>
      <c r="M73" s="1808"/>
      <c r="N73" s="1808"/>
      <c r="O73" s="1808"/>
      <c r="P73" s="1808"/>
      <c r="Q73" s="1808"/>
      <c r="R73" s="1808"/>
      <c r="S73" s="1808"/>
      <c r="T73" s="1808"/>
      <c r="U73" s="1808"/>
      <c r="V73" s="1808"/>
      <c r="W73" s="1808"/>
      <c r="X73" s="1808"/>
      <c r="Y73" s="1793"/>
      <c r="Z73" s="1793"/>
      <c r="AA73" s="1793"/>
      <c r="AB73" s="1793"/>
      <c r="AC73" s="1793"/>
      <c r="AD73" s="1793"/>
      <c r="AE73" s="1793"/>
      <c r="AF73" s="1793"/>
      <c r="AG73" s="1793"/>
      <c r="AH73" s="1793"/>
      <c r="AI73" s="1793"/>
      <c r="AJ73" s="1793"/>
      <c r="AK73" s="853"/>
    </row>
    <row r="74" spans="1:37" ht="24" customHeight="1">
      <c r="A74" s="1826">
        <v>11</v>
      </c>
      <c r="B74" s="1827"/>
      <c r="C74" s="1865" t="s">
        <v>870</v>
      </c>
      <c r="D74" s="1866"/>
      <c r="E74" s="1866"/>
      <c r="F74" s="1866"/>
      <c r="G74" s="1866"/>
      <c r="H74" s="1866"/>
      <c r="I74" s="1866"/>
      <c r="J74" s="1866"/>
      <c r="K74" s="1866"/>
      <c r="L74" s="1866"/>
      <c r="M74" s="1866"/>
      <c r="N74" s="1866"/>
      <c r="O74" s="1866"/>
      <c r="P74" s="1866"/>
      <c r="Q74" s="1866"/>
      <c r="R74" s="1866"/>
      <c r="S74" s="1866"/>
      <c r="T74" s="1866"/>
      <c r="U74" s="1866"/>
      <c r="V74" s="1866"/>
      <c r="W74" s="1866"/>
      <c r="X74" s="1867"/>
      <c r="Y74" s="1892">
        <f>SUM(Y75:AB77)</f>
        <v>0</v>
      </c>
      <c r="Z74" s="1893"/>
      <c r="AA74" s="1893"/>
      <c r="AB74" s="1894"/>
      <c r="AC74" s="1892">
        <f>SUM(AC75:AF77)</f>
        <v>0</v>
      </c>
      <c r="AD74" s="1893"/>
      <c r="AE74" s="1893"/>
      <c r="AF74" s="1894"/>
      <c r="AG74" s="1892">
        <f>SUM(AG75:AJ77)</f>
        <v>0</v>
      </c>
      <c r="AH74" s="1893"/>
      <c r="AI74" s="1893"/>
      <c r="AJ74" s="1894"/>
      <c r="AK74" s="853"/>
    </row>
    <row r="75" spans="1:37" ht="24" customHeight="1">
      <c r="A75" s="1828"/>
      <c r="B75" s="1829"/>
      <c r="C75" s="1809" t="s">
        <v>855</v>
      </c>
      <c r="D75" s="1809"/>
      <c r="E75" s="1809"/>
      <c r="F75" s="1809"/>
      <c r="G75" s="1809"/>
      <c r="H75" s="1809"/>
      <c r="I75" s="1809"/>
      <c r="J75" s="1809"/>
      <c r="K75" s="1809"/>
      <c r="L75" s="1809"/>
      <c r="M75" s="1809"/>
      <c r="N75" s="1809"/>
      <c r="O75" s="1809"/>
      <c r="P75" s="1809"/>
      <c r="Q75" s="1809"/>
      <c r="R75" s="1809"/>
      <c r="S75" s="1809"/>
      <c r="T75" s="1809"/>
      <c r="U75" s="1809"/>
      <c r="V75" s="1809"/>
      <c r="W75" s="1809"/>
      <c r="X75" s="1809"/>
      <c r="Y75" s="1791"/>
      <c r="Z75" s="1791"/>
      <c r="AA75" s="1791"/>
      <c r="AB75" s="1791"/>
      <c r="AC75" s="1791"/>
      <c r="AD75" s="1791"/>
      <c r="AE75" s="1791"/>
      <c r="AF75" s="1791"/>
      <c r="AG75" s="1791"/>
      <c r="AH75" s="1791"/>
      <c r="AI75" s="1791"/>
      <c r="AJ75" s="1791"/>
      <c r="AK75" s="853"/>
    </row>
    <row r="76" spans="1:37" ht="24" customHeight="1">
      <c r="A76" s="1828"/>
      <c r="B76" s="1829"/>
      <c r="C76" s="1807" t="s">
        <v>856</v>
      </c>
      <c r="D76" s="1807"/>
      <c r="E76" s="1807"/>
      <c r="F76" s="1807"/>
      <c r="G76" s="1807"/>
      <c r="H76" s="1807"/>
      <c r="I76" s="1807"/>
      <c r="J76" s="1807"/>
      <c r="K76" s="1807"/>
      <c r="L76" s="1807"/>
      <c r="M76" s="1807"/>
      <c r="N76" s="1807"/>
      <c r="O76" s="1807"/>
      <c r="P76" s="1807"/>
      <c r="Q76" s="1807"/>
      <c r="R76" s="1807"/>
      <c r="S76" s="1807"/>
      <c r="T76" s="1807"/>
      <c r="U76" s="1807"/>
      <c r="V76" s="1807"/>
      <c r="W76" s="1807"/>
      <c r="X76" s="1807"/>
      <c r="Y76" s="1792"/>
      <c r="Z76" s="1792"/>
      <c r="AA76" s="1792"/>
      <c r="AB76" s="1792"/>
      <c r="AC76" s="1792"/>
      <c r="AD76" s="1792"/>
      <c r="AE76" s="1792"/>
      <c r="AF76" s="1792"/>
      <c r="AG76" s="1792"/>
      <c r="AH76" s="1792"/>
      <c r="AI76" s="1792"/>
      <c r="AJ76" s="1792"/>
      <c r="AK76" s="853"/>
    </row>
    <row r="77" spans="1:37" ht="24" customHeight="1">
      <c r="A77" s="1830"/>
      <c r="B77" s="1831"/>
      <c r="C77" s="1808" t="s">
        <v>861</v>
      </c>
      <c r="D77" s="1808"/>
      <c r="E77" s="1808"/>
      <c r="F77" s="1808"/>
      <c r="G77" s="1808"/>
      <c r="H77" s="1808"/>
      <c r="I77" s="1808"/>
      <c r="J77" s="1808"/>
      <c r="K77" s="1808"/>
      <c r="L77" s="1808"/>
      <c r="M77" s="1808"/>
      <c r="N77" s="1808"/>
      <c r="O77" s="1808"/>
      <c r="P77" s="1808"/>
      <c r="Q77" s="1808"/>
      <c r="R77" s="1808"/>
      <c r="S77" s="1808"/>
      <c r="T77" s="1808"/>
      <c r="U77" s="1808"/>
      <c r="V77" s="1808"/>
      <c r="W77" s="1808"/>
      <c r="X77" s="1808"/>
      <c r="Y77" s="1793"/>
      <c r="Z77" s="1793"/>
      <c r="AA77" s="1793"/>
      <c r="AB77" s="1793"/>
      <c r="AC77" s="1793"/>
      <c r="AD77" s="1793"/>
      <c r="AE77" s="1793"/>
      <c r="AF77" s="1793"/>
      <c r="AG77" s="1793"/>
      <c r="AH77" s="1793"/>
      <c r="AI77" s="1793"/>
      <c r="AJ77" s="1793"/>
      <c r="AK77" s="853"/>
    </row>
    <row r="78" spans="1:37" ht="24" customHeight="1">
      <c r="A78" s="1858">
        <v>12</v>
      </c>
      <c r="B78" s="1859"/>
      <c r="C78" s="1868" t="s">
        <v>871</v>
      </c>
      <c r="D78" s="1869"/>
      <c r="E78" s="1869"/>
      <c r="F78" s="1869"/>
      <c r="G78" s="1869"/>
      <c r="H78" s="1869"/>
      <c r="I78" s="1869"/>
      <c r="J78" s="1869"/>
      <c r="K78" s="1869"/>
      <c r="L78" s="1869"/>
      <c r="M78" s="1869"/>
      <c r="N78" s="1869"/>
      <c r="O78" s="1869"/>
      <c r="P78" s="1869"/>
      <c r="Q78" s="1869"/>
      <c r="R78" s="1869"/>
      <c r="S78" s="1869"/>
      <c r="T78" s="1869"/>
      <c r="U78" s="1869"/>
      <c r="V78" s="1869"/>
      <c r="W78" s="1869"/>
      <c r="X78" s="1870"/>
      <c r="Y78" s="1895"/>
      <c r="Z78" s="1896"/>
      <c r="AA78" s="1896"/>
      <c r="AB78" s="1897"/>
      <c r="AC78" s="1895"/>
      <c r="AD78" s="1896"/>
      <c r="AE78" s="1896"/>
      <c r="AF78" s="1897"/>
      <c r="AG78" s="1895"/>
      <c r="AH78" s="1896"/>
      <c r="AI78" s="1896"/>
      <c r="AJ78" s="1897"/>
      <c r="AK78" s="853"/>
    </row>
    <row r="79" spans="1:37" ht="24" customHeight="1">
      <c r="A79" s="1858">
        <v>13</v>
      </c>
      <c r="B79" s="1859"/>
      <c r="C79" s="1871" t="s">
        <v>872</v>
      </c>
      <c r="D79" s="1872"/>
      <c r="E79" s="1872"/>
      <c r="F79" s="1872"/>
      <c r="G79" s="1872"/>
      <c r="H79" s="1872"/>
      <c r="I79" s="1872"/>
      <c r="J79" s="1872"/>
      <c r="K79" s="1872"/>
      <c r="L79" s="1872"/>
      <c r="M79" s="1872"/>
      <c r="N79" s="1872"/>
      <c r="O79" s="1872"/>
      <c r="P79" s="1872"/>
      <c r="Q79" s="1872"/>
      <c r="R79" s="1872"/>
      <c r="S79" s="1872"/>
      <c r="T79" s="1872"/>
      <c r="U79" s="1872"/>
      <c r="V79" s="1872"/>
      <c r="W79" s="1872"/>
      <c r="X79" s="1873"/>
      <c r="Y79" s="1803"/>
      <c r="Z79" s="1804"/>
      <c r="AA79" s="1804"/>
      <c r="AB79" s="1805"/>
      <c r="AC79" s="1803"/>
      <c r="AD79" s="1804"/>
      <c r="AE79" s="1804"/>
      <c r="AF79" s="1805"/>
      <c r="AG79" s="1803"/>
      <c r="AH79" s="1804"/>
      <c r="AI79" s="1804"/>
      <c r="AJ79" s="1805"/>
      <c r="AK79" s="853"/>
    </row>
    <row r="80" spans="1:37" ht="24" customHeight="1" thickBot="1">
      <c r="A80" s="1905" t="s">
        <v>873</v>
      </c>
      <c r="B80" s="1906"/>
      <c r="C80" s="1874" t="s">
        <v>874</v>
      </c>
      <c r="D80" s="1875"/>
      <c r="E80" s="1875"/>
      <c r="F80" s="1875"/>
      <c r="G80" s="1875"/>
      <c r="H80" s="1875"/>
      <c r="I80" s="1875"/>
      <c r="J80" s="1875"/>
      <c r="K80" s="1875"/>
      <c r="L80" s="1875"/>
      <c r="M80" s="1875"/>
      <c r="N80" s="1875"/>
      <c r="O80" s="1875"/>
      <c r="P80" s="1875"/>
      <c r="Q80" s="1875"/>
      <c r="R80" s="1875"/>
      <c r="S80" s="1875"/>
      <c r="T80" s="1875"/>
      <c r="U80" s="1875"/>
      <c r="V80" s="1875"/>
      <c r="W80" s="1875"/>
      <c r="X80" s="1876"/>
      <c r="Y80" s="1898"/>
      <c r="Z80" s="1899"/>
      <c r="AA80" s="1899"/>
      <c r="AB80" s="1900"/>
      <c r="AC80" s="1898"/>
      <c r="AD80" s="1899"/>
      <c r="AE80" s="1899"/>
      <c r="AF80" s="1900"/>
      <c r="AG80" s="1898"/>
      <c r="AH80" s="1899"/>
      <c r="AI80" s="1899"/>
      <c r="AJ80" s="1900"/>
      <c r="AK80" s="853"/>
    </row>
    <row r="81" spans="1:37" ht="24" customHeight="1" thickBot="1">
      <c r="A81" s="1903"/>
      <c r="B81" s="1904"/>
      <c r="C81" s="1877" t="s">
        <v>875</v>
      </c>
      <c r="D81" s="1878"/>
      <c r="E81" s="1878"/>
      <c r="F81" s="1878"/>
      <c r="G81" s="1878"/>
      <c r="H81" s="1878"/>
      <c r="I81" s="1878"/>
      <c r="J81" s="1878"/>
      <c r="K81" s="1878"/>
      <c r="L81" s="1878"/>
      <c r="M81" s="1878"/>
      <c r="N81" s="1878"/>
      <c r="O81" s="1878"/>
      <c r="P81" s="1878"/>
      <c r="Q81" s="1878"/>
      <c r="R81" s="1878"/>
      <c r="S81" s="1878"/>
      <c r="T81" s="1878"/>
      <c r="U81" s="1878"/>
      <c r="V81" s="1878"/>
      <c r="W81" s="1878"/>
      <c r="X81" s="1879"/>
      <c r="Y81" s="1794">
        <f>Y80+Y59+Y30+Y28+Y13</f>
        <v>0</v>
      </c>
      <c r="Z81" s="1795"/>
      <c r="AA81" s="1795"/>
      <c r="AB81" s="1796"/>
      <c r="AC81" s="1794">
        <f>AC13+AC28+AC30+AC59+AC80</f>
        <v>0</v>
      </c>
      <c r="AD81" s="1795"/>
      <c r="AE81" s="1795"/>
      <c r="AF81" s="1796"/>
      <c r="AG81" s="1794">
        <f>AG13+AG28+AG30+AG59+AG80</f>
        <v>0</v>
      </c>
      <c r="AH81" s="1795"/>
      <c r="AI81" s="1795"/>
      <c r="AJ81" s="1796"/>
      <c r="AK81" s="853"/>
    </row>
    <row r="82" spans="1:37" ht="24" customHeight="1">
      <c r="A82" s="1907" t="s">
        <v>876</v>
      </c>
      <c r="B82" s="1908"/>
      <c r="C82" s="1880" t="s">
        <v>877</v>
      </c>
      <c r="D82" s="1881"/>
      <c r="E82" s="1881"/>
      <c r="F82" s="1881"/>
      <c r="G82" s="1881"/>
      <c r="H82" s="1881"/>
      <c r="I82" s="1881"/>
      <c r="J82" s="1881"/>
      <c r="K82" s="1881"/>
      <c r="L82" s="1881"/>
      <c r="M82" s="1881"/>
      <c r="N82" s="1881"/>
      <c r="O82" s="1881"/>
      <c r="P82" s="1881"/>
      <c r="Q82" s="1881"/>
      <c r="R82" s="1881"/>
      <c r="S82" s="1881"/>
      <c r="T82" s="1881"/>
      <c r="U82" s="1881"/>
      <c r="V82" s="1881"/>
      <c r="W82" s="1881"/>
      <c r="X82" s="1882"/>
      <c r="Y82" s="1797">
        <f>Y83</f>
        <v>0</v>
      </c>
      <c r="Z82" s="1798"/>
      <c r="AA82" s="1798"/>
      <c r="AB82" s="1799"/>
      <c r="AC82" s="1797">
        <f>AC83</f>
        <v>0</v>
      </c>
      <c r="AD82" s="1798"/>
      <c r="AE82" s="1798"/>
      <c r="AF82" s="1799"/>
      <c r="AG82" s="1797">
        <f>AG83</f>
        <v>0</v>
      </c>
      <c r="AH82" s="1798"/>
      <c r="AI82" s="1798"/>
      <c r="AJ82" s="1799"/>
      <c r="AK82" s="853"/>
    </row>
    <row r="83" spans="1:37" ht="24" customHeight="1">
      <c r="A83" s="1909">
        <v>14</v>
      </c>
      <c r="B83" s="1910"/>
      <c r="C83" s="1883" t="s">
        <v>878</v>
      </c>
      <c r="D83" s="1884"/>
      <c r="E83" s="1884"/>
      <c r="F83" s="1884"/>
      <c r="G83" s="1884"/>
      <c r="H83" s="1884"/>
      <c r="I83" s="1884"/>
      <c r="J83" s="1884"/>
      <c r="K83" s="1884"/>
      <c r="L83" s="1884"/>
      <c r="M83" s="1884"/>
      <c r="N83" s="1884"/>
      <c r="O83" s="1884"/>
      <c r="P83" s="1884"/>
      <c r="Q83" s="1884"/>
      <c r="R83" s="1884"/>
      <c r="S83" s="1884"/>
      <c r="T83" s="1884"/>
      <c r="U83" s="1884"/>
      <c r="V83" s="1884"/>
      <c r="W83" s="1884"/>
      <c r="X83" s="1885"/>
      <c r="Y83" s="1889"/>
      <c r="Z83" s="1890"/>
      <c r="AA83" s="1890"/>
      <c r="AB83" s="1891"/>
      <c r="AC83" s="1889"/>
      <c r="AD83" s="1890"/>
      <c r="AE83" s="1890"/>
      <c r="AF83" s="1891"/>
      <c r="AG83" s="1889"/>
      <c r="AH83" s="1890"/>
      <c r="AI83" s="1890"/>
      <c r="AJ83" s="1891"/>
      <c r="AK83" s="853"/>
    </row>
    <row r="84" spans="1:37" ht="24" customHeight="1" thickBot="1">
      <c r="A84" s="1901" t="s">
        <v>879</v>
      </c>
      <c r="B84" s="1902"/>
      <c r="C84" s="1886" t="s">
        <v>880</v>
      </c>
      <c r="D84" s="1887"/>
      <c r="E84" s="1887"/>
      <c r="F84" s="1887"/>
      <c r="G84" s="1887"/>
      <c r="H84" s="1887"/>
      <c r="I84" s="1887"/>
      <c r="J84" s="1887"/>
      <c r="K84" s="1887"/>
      <c r="L84" s="1887"/>
      <c r="M84" s="1887"/>
      <c r="N84" s="1887"/>
      <c r="O84" s="1887"/>
      <c r="P84" s="1887"/>
      <c r="Q84" s="1887"/>
      <c r="R84" s="1887"/>
      <c r="S84" s="1887"/>
      <c r="T84" s="1887"/>
      <c r="U84" s="1887"/>
      <c r="V84" s="1887"/>
      <c r="W84" s="1887"/>
      <c r="X84" s="1888"/>
      <c r="Y84" s="1898"/>
      <c r="Z84" s="1899"/>
      <c r="AA84" s="1899"/>
      <c r="AB84" s="1900"/>
      <c r="AC84" s="1898"/>
      <c r="AD84" s="1899"/>
      <c r="AE84" s="1899"/>
      <c r="AF84" s="1900"/>
      <c r="AG84" s="1898"/>
      <c r="AH84" s="1899"/>
      <c r="AI84" s="1899"/>
      <c r="AJ84" s="1900"/>
      <c r="AK84" s="853"/>
    </row>
    <row r="85" spans="1:37" ht="24" customHeight="1" thickBot="1">
      <c r="A85" s="1903"/>
      <c r="B85" s="1904"/>
      <c r="C85" s="1877" t="s">
        <v>881</v>
      </c>
      <c r="D85" s="1878"/>
      <c r="E85" s="1878"/>
      <c r="F85" s="1878"/>
      <c r="G85" s="1878"/>
      <c r="H85" s="1878"/>
      <c r="I85" s="1878"/>
      <c r="J85" s="1878"/>
      <c r="K85" s="1878"/>
      <c r="L85" s="1878"/>
      <c r="M85" s="1878"/>
      <c r="N85" s="1878"/>
      <c r="O85" s="1878"/>
      <c r="P85" s="1878"/>
      <c r="Q85" s="1878"/>
      <c r="R85" s="1878"/>
      <c r="S85" s="1878"/>
      <c r="T85" s="1878"/>
      <c r="U85" s="1878"/>
      <c r="V85" s="1878"/>
      <c r="W85" s="1878"/>
      <c r="X85" s="1879"/>
      <c r="Y85" s="1794">
        <f>Y81+Y82+Y84</f>
        <v>0</v>
      </c>
      <c r="Z85" s="1795"/>
      <c r="AA85" s="1795"/>
      <c r="AB85" s="1796"/>
      <c r="AC85" s="1794">
        <f>AC81+AC82+AC84</f>
        <v>0</v>
      </c>
      <c r="AD85" s="1795"/>
      <c r="AE85" s="1795"/>
      <c r="AF85" s="1796"/>
      <c r="AG85" s="1794">
        <f>AG81+AG82+AG84</f>
        <v>0</v>
      </c>
      <c r="AH85" s="1795"/>
      <c r="AI85" s="1795"/>
      <c r="AJ85" s="1796"/>
      <c r="AK85" s="853"/>
    </row>
  </sheetData>
  <mergeCells count="286">
    <mergeCell ref="A84:B84"/>
    <mergeCell ref="A85:B85"/>
    <mergeCell ref="A80:B80"/>
    <mergeCell ref="A81:B81"/>
    <mergeCell ref="A82:B82"/>
    <mergeCell ref="A83:B83"/>
    <mergeCell ref="A74:B74"/>
    <mergeCell ref="A75:B77"/>
    <mergeCell ref="A78:B78"/>
    <mergeCell ref="A79:B79"/>
    <mergeCell ref="A65:B65"/>
    <mergeCell ref="A66:B68"/>
    <mergeCell ref="A69:B69"/>
    <mergeCell ref="A70:B73"/>
    <mergeCell ref="AG72:AJ72"/>
    <mergeCell ref="AG73:AJ73"/>
    <mergeCell ref="AC65:AF65"/>
    <mergeCell ref="AC66:AF66"/>
    <mergeCell ref="AC67:AF67"/>
    <mergeCell ref="AC68:AF68"/>
    <mergeCell ref="AG65:AJ65"/>
    <mergeCell ref="AG66:AJ66"/>
    <mergeCell ref="AG67:AJ67"/>
    <mergeCell ref="AG68:AJ68"/>
    <mergeCell ref="AG83:AJ83"/>
    <mergeCell ref="AG84:AJ84"/>
    <mergeCell ref="AC69:AF69"/>
    <mergeCell ref="AG69:AJ69"/>
    <mergeCell ref="AC70:AF70"/>
    <mergeCell ref="AC71:AF71"/>
    <mergeCell ref="AC72:AF72"/>
    <mergeCell ref="AC73:AF73"/>
    <mergeCell ref="AG70:AJ70"/>
    <mergeCell ref="AG71:AJ71"/>
    <mergeCell ref="AG77:AJ77"/>
    <mergeCell ref="AG78:AJ78"/>
    <mergeCell ref="AG79:AJ79"/>
    <mergeCell ref="AG80:AJ80"/>
    <mergeCell ref="AC76:AF76"/>
    <mergeCell ref="AC75:AF75"/>
    <mergeCell ref="AC74:AF74"/>
    <mergeCell ref="AG74:AJ74"/>
    <mergeCell ref="AG75:AJ75"/>
    <mergeCell ref="AG76:AJ76"/>
    <mergeCell ref="AC80:AF80"/>
    <mergeCell ref="AC79:AF79"/>
    <mergeCell ref="AC78:AF78"/>
    <mergeCell ref="AC77:AF77"/>
    <mergeCell ref="AC81:AF81"/>
    <mergeCell ref="Y84:AB84"/>
    <mergeCell ref="AC84:AF84"/>
    <mergeCell ref="AC83:AF83"/>
    <mergeCell ref="Y78:AB78"/>
    <mergeCell ref="Y79:AB79"/>
    <mergeCell ref="Y80:AB80"/>
    <mergeCell ref="Y81:AB81"/>
    <mergeCell ref="Y74:AB74"/>
    <mergeCell ref="Y75:AB75"/>
    <mergeCell ref="Y76:AB76"/>
    <mergeCell ref="Y77:AB77"/>
    <mergeCell ref="Y70:AB70"/>
    <mergeCell ref="Y71:AB71"/>
    <mergeCell ref="Y72:AB72"/>
    <mergeCell ref="Y73:AB73"/>
    <mergeCell ref="Y66:AB66"/>
    <mergeCell ref="Y67:AB67"/>
    <mergeCell ref="Y68:AB68"/>
    <mergeCell ref="Y69:AB69"/>
    <mergeCell ref="AG62:AJ62"/>
    <mergeCell ref="AG61:AJ61"/>
    <mergeCell ref="AG63:AJ63"/>
    <mergeCell ref="Y65:AB65"/>
    <mergeCell ref="Y63:AB63"/>
    <mergeCell ref="Y64:AB64"/>
    <mergeCell ref="AC63:AF63"/>
    <mergeCell ref="AC64:AF64"/>
    <mergeCell ref="AG64:AJ64"/>
    <mergeCell ref="AC59:AF59"/>
    <mergeCell ref="AC60:AF60"/>
    <mergeCell ref="AC61:AF61"/>
    <mergeCell ref="AC62:AF62"/>
    <mergeCell ref="Y59:AB59"/>
    <mergeCell ref="Y60:AB60"/>
    <mergeCell ref="Y61:AB61"/>
    <mergeCell ref="Y62:AB62"/>
    <mergeCell ref="Y85:AB85"/>
    <mergeCell ref="AC85:AF85"/>
    <mergeCell ref="Y82:AB82"/>
    <mergeCell ref="AC82:AF82"/>
    <mergeCell ref="Y83:AB83"/>
    <mergeCell ref="C82:X82"/>
    <mergeCell ref="C83:X83"/>
    <mergeCell ref="C84:X84"/>
    <mergeCell ref="C85:X85"/>
    <mergeCell ref="C78:X78"/>
    <mergeCell ref="C79:X79"/>
    <mergeCell ref="C80:X80"/>
    <mergeCell ref="C81:X81"/>
    <mergeCell ref="C74:X74"/>
    <mergeCell ref="C75:X75"/>
    <mergeCell ref="C76:X76"/>
    <mergeCell ref="C77:X77"/>
    <mergeCell ref="C70:X70"/>
    <mergeCell ref="C71:X71"/>
    <mergeCell ref="C72:X72"/>
    <mergeCell ref="C73:X73"/>
    <mergeCell ref="C66:X66"/>
    <mergeCell ref="C67:X67"/>
    <mergeCell ref="C68:X68"/>
    <mergeCell ref="C69:X69"/>
    <mergeCell ref="C62:X62"/>
    <mergeCell ref="C63:X63"/>
    <mergeCell ref="C64:X64"/>
    <mergeCell ref="C65:X65"/>
    <mergeCell ref="A12:B12"/>
    <mergeCell ref="C59:X59"/>
    <mergeCell ref="C60:X60"/>
    <mergeCell ref="C61:X61"/>
    <mergeCell ref="A59:B59"/>
    <mergeCell ref="A60:B60"/>
    <mergeCell ref="A61:B64"/>
    <mergeCell ref="C19:X19"/>
    <mergeCell ref="A20:B20"/>
    <mergeCell ref="A21:B27"/>
    <mergeCell ref="AG12:AJ12"/>
    <mergeCell ref="AC12:AF12"/>
    <mergeCell ref="Y12:AB12"/>
    <mergeCell ref="C12:X12"/>
    <mergeCell ref="Y13:AB13"/>
    <mergeCell ref="AC13:AF13"/>
    <mergeCell ref="AG13:AJ13"/>
    <mergeCell ref="Y14:AB14"/>
    <mergeCell ref="AC14:AF14"/>
    <mergeCell ref="AG14:AJ14"/>
    <mergeCell ref="Y19:AB19"/>
    <mergeCell ref="AC15:AF15"/>
    <mergeCell ref="AC16:AF16"/>
    <mergeCell ref="AC17:AF17"/>
    <mergeCell ref="AC18:AF18"/>
    <mergeCell ref="AC19:AF19"/>
    <mergeCell ref="Y15:AB15"/>
    <mergeCell ref="Y16:AB16"/>
    <mergeCell ref="Y17:AB17"/>
    <mergeCell ref="Y18:AB18"/>
    <mergeCell ref="AG15:AJ15"/>
    <mergeCell ref="AG16:AJ16"/>
    <mergeCell ref="AG17:AJ17"/>
    <mergeCell ref="AG18:AJ18"/>
    <mergeCell ref="AG19:AJ19"/>
    <mergeCell ref="A13:B13"/>
    <mergeCell ref="C13:X13"/>
    <mergeCell ref="A14:B14"/>
    <mergeCell ref="A15:B19"/>
    <mergeCell ref="C14:X14"/>
    <mergeCell ref="C15:X15"/>
    <mergeCell ref="C16:X16"/>
    <mergeCell ref="C17:X17"/>
    <mergeCell ref="C18:X18"/>
    <mergeCell ref="A28:B28"/>
    <mergeCell ref="C20:X20"/>
    <mergeCell ref="C21:X21"/>
    <mergeCell ref="C22:X22"/>
    <mergeCell ref="C23:X23"/>
    <mergeCell ref="C24:X24"/>
    <mergeCell ref="C25:X25"/>
    <mergeCell ref="C26:X26"/>
    <mergeCell ref="C27:X27"/>
    <mergeCell ref="C28:X28"/>
    <mergeCell ref="A29:B29"/>
    <mergeCell ref="A30:B30"/>
    <mergeCell ref="A31:B31"/>
    <mergeCell ref="A32:B34"/>
    <mergeCell ref="A35:B35"/>
    <mergeCell ref="A36:B38"/>
    <mergeCell ref="A39:B39"/>
    <mergeCell ref="A40:B43"/>
    <mergeCell ref="A44:B44"/>
    <mergeCell ref="A45:B47"/>
    <mergeCell ref="Y20:AB20"/>
    <mergeCell ref="AC20:AF20"/>
    <mergeCell ref="Y22:AB22"/>
    <mergeCell ref="AC22:AF22"/>
    <mergeCell ref="Y24:AB24"/>
    <mergeCell ref="AC24:AF24"/>
    <mergeCell ref="Y26:AB26"/>
    <mergeCell ref="Y27:AB27"/>
    <mergeCell ref="AG20:AJ20"/>
    <mergeCell ref="Y21:AB21"/>
    <mergeCell ref="AC21:AF21"/>
    <mergeCell ref="AG21:AJ21"/>
    <mergeCell ref="AG22:AJ22"/>
    <mergeCell ref="Y23:AB23"/>
    <mergeCell ref="AC23:AF23"/>
    <mergeCell ref="AG23:AJ23"/>
    <mergeCell ref="AG24:AJ24"/>
    <mergeCell ref="Y25:AB25"/>
    <mergeCell ref="AC25:AF25"/>
    <mergeCell ref="AG25:AJ25"/>
    <mergeCell ref="AC26:AF26"/>
    <mergeCell ref="AG26:AJ26"/>
    <mergeCell ref="AC27:AF27"/>
    <mergeCell ref="AG27:AJ27"/>
    <mergeCell ref="C29:X29"/>
    <mergeCell ref="C30:X30"/>
    <mergeCell ref="C31:X31"/>
    <mergeCell ref="C32:X32"/>
    <mergeCell ref="AG30:AJ30"/>
    <mergeCell ref="Y31:AB31"/>
    <mergeCell ref="C37:X37"/>
    <mergeCell ref="Y36:AB36"/>
    <mergeCell ref="Y37:AB37"/>
    <mergeCell ref="C33:X33"/>
    <mergeCell ref="C34:X34"/>
    <mergeCell ref="C35:X35"/>
    <mergeCell ref="C36:X36"/>
    <mergeCell ref="Y30:AB30"/>
    <mergeCell ref="AG28:AJ28"/>
    <mergeCell ref="Y29:AB29"/>
    <mergeCell ref="AC29:AF29"/>
    <mergeCell ref="AG29:AJ29"/>
    <mergeCell ref="Y28:AB28"/>
    <mergeCell ref="AC28:AF28"/>
    <mergeCell ref="C39:X39"/>
    <mergeCell ref="C38:X38"/>
    <mergeCell ref="Y34:AB34"/>
    <mergeCell ref="Y35:AB35"/>
    <mergeCell ref="Y32:AB32"/>
    <mergeCell ref="Y33:AB33"/>
    <mergeCell ref="AC30:AF30"/>
    <mergeCell ref="AC31:AF31"/>
    <mergeCell ref="AG35:AJ35"/>
    <mergeCell ref="AG31:AJ31"/>
    <mergeCell ref="AC32:AF32"/>
    <mergeCell ref="AC33:AF33"/>
    <mergeCell ref="AG32:AJ32"/>
    <mergeCell ref="AG33:AJ33"/>
    <mergeCell ref="AG34:AJ34"/>
    <mergeCell ref="AC34:AF34"/>
    <mergeCell ref="C45:X45"/>
    <mergeCell ref="C44:X44"/>
    <mergeCell ref="Y43:AB43"/>
    <mergeCell ref="AC35:AF35"/>
    <mergeCell ref="AC36:AF36"/>
    <mergeCell ref="AC37:AF37"/>
    <mergeCell ref="AC38:AF38"/>
    <mergeCell ref="AC40:AF40"/>
    <mergeCell ref="AC41:AF41"/>
    <mergeCell ref="AC42:AF42"/>
    <mergeCell ref="C46:X46"/>
    <mergeCell ref="C47:X47"/>
    <mergeCell ref="Y38:AB38"/>
    <mergeCell ref="C42:X42"/>
    <mergeCell ref="C43:X43"/>
    <mergeCell ref="C40:X40"/>
    <mergeCell ref="C41:X41"/>
    <mergeCell ref="Y40:AB40"/>
    <mergeCell ref="Y41:AB41"/>
    <mergeCell ref="Y42:AB42"/>
    <mergeCell ref="AC43:AF43"/>
    <mergeCell ref="Y39:AB39"/>
    <mergeCell ref="AG36:AJ36"/>
    <mergeCell ref="AG37:AJ37"/>
    <mergeCell ref="AG38:AJ38"/>
    <mergeCell ref="AC39:AF39"/>
    <mergeCell ref="AG39:AJ39"/>
    <mergeCell ref="AG40:AJ40"/>
    <mergeCell ref="AG41:AJ41"/>
    <mergeCell ref="AG42:AJ42"/>
    <mergeCell ref="AG43:AJ43"/>
    <mergeCell ref="AG81:AJ81"/>
    <mergeCell ref="AG85:AJ85"/>
    <mergeCell ref="AG44:AJ44"/>
    <mergeCell ref="AG45:AJ45"/>
    <mergeCell ref="AG46:AJ46"/>
    <mergeCell ref="AG47:AJ47"/>
    <mergeCell ref="AG82:AJ82"/>
    <mergeCell ref="AG59:AJ59"/>
    <mergeCell ref="AG60:AJ60"/>
    <mergeCell ref="AC44:AF44"/>
    <mergeCell ref="AC45:AF45"/>
    <mergeCell ref="AC46:AF46"/>
    <mergeCell ref="AC47:AF47"/>
    <mergeCell ref="Y44:AB44"/>
    <mergeCell ref="Y45:AB45"/>
    <mergeCell ref="Y46:AB46"/>
    <mergeCell ref="Y47:AB47"/>
  </mergeCells>
  <printOptions horizontalCentered="1"/>
  <pageMargins left="0.4724409448818898" right="0.3937007874015748" top="0.5511811023622047" bottom="0.5118110236220472" header="0.35433070866141736" footer="0.31496062992125984"/>
  <pageSetup horizontalDpi="600" verticalDpi="600" orientation="portrait" paperSize="9" scale="54" r:id="rId1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25"/>
  <sheetViews>
    <sheetView showGridLines="0" zoomScale="70" zoomScaleNormal="70" workbookViewId="0" topLeftCell="A67">
      <selection activeCell="AK75" sqref="AK75"/>
    </sheetView>
  </sheetViews>
  <sheetFormatPr defaultColWidth="9.140625" defaultRowHeight="12.75"/>
  <cols>
    <col min="1" max="19" width="2.8515625" style="854" customWidth="1"/>
    <col min="20" max="20" width="2.28125" style="855" customWidth="1"/>
    <col min="21" max="34" width="3.28125" style="854" customWidth="1"/>
    <col min="35" max="35" width="3.421875" style="854" customWidth="1"/>
    <col min="36" max="41" width="3.28125" style="854" customWidth="1"/>
    <col min="42" max="42" width="2.140625" style="854" customWidth="1"/>
    <col min="43" max="16384" width="9.140625" style="854" customWidth="1"/>
  </cols>
  <sheetData>
    <row r="1" spans="31:41" ht="18" customHeight="1" thickBot="1">
      <c r="AE1" s="855"/>
      <c r="AF1" s="855"/>
      <c r="AG1" s="855"/>
      <c r="AH1" s="855"/>
      <c r="AI1" s="856"/>
      <c r="AJ1" s="856"/>
      <c r="AK1" s="855"/>
      <c r="AL1" s="855"/>
      <c r="AN1" s="857"/>
      <c r="AO1" s="858"/>
    </row>
    <row r="2" spans="31:41" ht="12.75">
      <c r="AE2" s="855"/>
      <c r="AF2" s="855"/>
      <c r="AG2" s="855"/>
      <c r="AH2" s="855"/>
      <c r="AI2" s="859"/>
      <c r="AJ2" s="859"/>
      <c r="AK2" s="855"/>
      <c r="AL2" s="855"/>
      <c r="AN2" s="860" t="s">
        <v>251</v>
      </c>
      <c r="AO2" s="859"/>
    </row>
    <row r="3" spans="1:41" ht="18.75">
      <c r="A3" s="1914" t="s">
        <v>882</v>
      </c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4"/>
      <c r="AJ3" s="1914"/>
      <c r="AK3" s="1914"/>
      <c r="AL3" s="1914"/>
      <c r="AM3" s="1914"/>
      <c r="AN3" s="1914"/>
      <c r="AO3" s="1914"/>
    </row>
    <row r="4" spans="1:41" ht="12.75" customHeight="1">
      <c r="A4" s="861"/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56"/>
      <c r="U4" s="856"/>
      <c r="V4" s="855"/>
      <c r="W4" s="855"/>
      <c r="X4" s="855"/>
      <c r="Y4" s="855"/>
      <c r="Z4" s="855"/>
      <c r="AA4" s="855"/>
      <c r="AB4" s="855"/>
      <c r="AC4" s="856"/>
      <c r="AD4" s="856"/>
      <c r="AE4" s="855"/>
      <c r="AF4" s="863"/>
      <c r="AG4" s="863"/>
      <c r="AH4" s="863"/>
      <c r="AI4" s="863"/>
      <c r="AJ4" s="856"/>
      <c r="AK4" s="856"/>
      <c r="AL4" s="862"/>
      <c r="AM4" s="862"/>
      <c r="AN4" s="862"/>
      <c r="AO4" s="862"/>
    </row>
    <row r="5" spans="1:41" ht="12.75" customHeight="1">
      <c r="A5" s="861"/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56"/>
      <c r="U5" s="856"/>
      <c r="V5" s="855"/>
      <c r="W5" s="864"/>
      <c r="X5" s="864"/>
      <c r="Y5" s="864"/>
      <c r="Z5" s="864"/>
      <c r="AA5" s="864"/>
      <c r="AB5" s="855"/>
      <c r="AC5" s="864"/>
      <c r="AD5" s="864"/>
      <c r="AE5" s="855"/>
      <c r="AF5" s="864"/>
      <c r="AG5" s="864"/>
      <c r="AH5" s="864"/>
      <c r="AI5" s="864"/>
      <c r="AJ5" s="856"/>
      <c r="AK5" s="856"/>
      <c r="AL5" s="862"/>
      <c r="AM5" s="862"/>
      <c r="AN5" s="862"/>
      <c r="AO5" s="862"/>
    </row>
    <row r="6" spans="35:41" ht="12.75" customHeight="1">
      <c r="AI6" s="860"/>
      <c r="AJ6" s="860"/>
      <c r="AN6" s="860"/>
      <c r="AO6" s="860"/>
    </row>
    <row r="7" ht="12.75" customHeight="1">
      <c r="AC7" s="854" t="s">
        <v>254</v>
      </c>
    </row>
    <row r="8" spans="28:41" ht="12.75" customHeight="1">
      <c r="AB8" s="865" t="s">
        <v>255</v>
      </c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</row>
    <row r="9" spans="21:39" ht="12.75" customHeight="1" thickBot="1"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</row>
    <row r="10" spans="1:41" ht="18" customHeight="1" thickBot="1">
      <c r="A10" s="866">
        <v>5</v>
      </c>
      <c r="B10" s="867">
        <v>1</v>
      </c>
      <c r="C10" s="867">
        <v>3</v>
      </c>
      <c r="D10" s="867">
        <v>0</v>
      </c>
      <c r="E10" s="867">
        <v>0</v>
      </c>
      <c r="F10" s="868">
        <v>9</v>
      </c>
      <c r="H10" s="866">
        <v>1</v>
      </c>
      <c r="I10" s="867">
        <v>2</v>
      </c>
      <c r="J10" s="867">
        <v>5</v>
      </c>
      <c r="K10" s="868">
        <v>4</v>
      </c>
      <c r="M10" s="866">
        <v>0</v>
      </c>
      <c r="N10" s="868">
        <v>1</v>
      </c>
      <c r="O10" s="855"/>
      <c r="P10" s="866">
        <v>2</v>
      </c>
      <c r="Q10" s="867">
        <v>8</v>
      </c>
      <c r="R10" s="867">
        <v>0</v>
      </c>
      <c r="S10" s="868">
        <v>0</v>
      </c>
      <c r="U10" s="855"/>
      <c r="V10" s="855"/>
      <c r="W10" s="866">
        <v>7</v>
      </c>
      <c r="X10" s="867">
        <v>5</v>
      </c>
      <c r="Y10" s="867">
        <v>1</v>
      </c>
      <c r="Z10" s="867">
        <v>1</v>
      </c>
      <c r="AA10" s="867">
        <v>1</v>
      </c>
      <c r="AB10" s="868">
        <v>5</v>
      </c>
      <c r="AC10" s="856"/>
      <c r="AD10" s="855"/>
      <c r="AE10" s="869">
        <v>1</v>
      </c>
      <c r="AF10" s="858">
        <v>6</v>
      </c>
      <c r="AG10" s="863"/>
      <c r="AH10" s="863"/>
      <c r="AI10" s="870">
        <v>2</v>
      </c>
      <c r="AJ10" s="871">
        <v>0</v>
      </c>
      <c r="AK10" s="871">
        <v>0</v>
      </c>
      <c r="AL10" s="872">
        <v>5</v>
      </c>
      <c r="AM10" s="863"/>
      <c r="AO10" s="873">
        <v>2</v>
      </c>
    </row>
    <row r="11" spans="1:41" ht="25.5" customHeight="1">
      <c r="A11" s="874" t="s">
        <v>226</v>
      </c>
      <c r="B11" s="874"/>
      <c r="C11" s="874"/>
      <c r="D11" s="874"/>
      <c r="E11" s="874"/>
      <c r="F11" s="874"/>
      <c r="G11" s="875"/>
      <c r="H11" s="874" t="s">
        <v>227</v>
      </c>
      <c r="I11" s="874"/>
      <c r="J11" s="874"/>
      <c r="K11" s="874"/>
      <c r="L11" s="875"/>
      <c r="M11" s="876" t="s">
        <v>228</v>
      </c>
      <c r="N11" s="876"/>
      <c r="O11" s="875"/>
      <c r="P11" s="876" t="s">
        <v>792</v>
      </c>
      <c r="Q11" s="876"/>
      <c r="R11" s="876"/>
      <c r="S11" s="876"/>
      <c r="T11" s="877"/>
      <c r="U11" s="855"/>
      <c r="V11" s="864"/>
      <c r="W11" s="1915" t="s">
        <v>230</v>
      </c>
      <c r="X11" s="1915"/>
      <c r="Y11" s="1915"/>
      <c r="Z11" s="1915"/>
      <c r="AA11" s="1915"/>
      <c r="AB11" s="1915"/>
      <c r="AC11" s="864"/>
      <c r="AD11" s="855"/>
      <c r="AE11" s="1915" t="s">
        <v>258</v>
      </c>
      <c r="AF11" s="1915"/>
      <c r="AG11" s="864"/>
      <c r="AH11" s="864"/>
      <c r="AI11" s="1915" t="s">
        <v>259</v>
      </c>
      <c r="AJ11" s="1915"/>
      <c r="AK11" s="1915"/>
      <c r="AL11" s="1915"/>
      <c r="AM11" s="864"/>
      <c r="AO11" s="874" t="s">
        <v>260</v>
      </c>
    </row>
    <row r="12" spans="33:38" ht="12.75">
      <c r="AG12" s="878"/>
      <c r="AL12" s="878" t="s">
        <v>261</v>
      </c>
    </row>
    <row r="13" spans="1:41" ht="38.25" customHeight="1">
      <c r="A13" s="879" t="s">
        <v>262</v>
      </c>
      <c r="B13" s="880"/>
      <c r="C13" s="880"/>
      <c r="D13" s="880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2"/>
      <c r="S13" s="882"/>
      <c r="T13" s="880" t="s">
        <v>263</v>
      </c>
      <c r="U13" s="880"/>
      <c r="V13" s="879" t="s">
        <v>264</v>
      </c>
      <c r="W13" s="881"/>
      <c r="X13" s="881"/>
      <c r="Y13" s="881"/>
      <c r="Z13" s="882"/>
      <c r="AA13" s="879" t="s">
        <v>265</v>
      </c>
      <c r="AB13" s="881"/>
      <c r="AC13" s="881"/>
      <c r="AD13" s="881"/>
      <c r="AE13" s="882"/>
      <c r="AF13" s="1956" t="s">
        <v>266</v>
      </c>
      <c r="AG13" s="1957"/>
      <c r="AH13" s="1957"/>
      <c r="AI13" s="1957"/>
      <c r="AJ13" s="1958"/>
      <c r="AK13" s="1944" t="s">
        <v>631</v>
      </c>
      <c r="AL13" s="1945"/>
      <c r="AM13" s="1945"/>
      <c r="AN13" s="1945"/>
      <c r="AO13" s="1946"/>
    </row>
    <row r="14" spans="1:41" ht="12.75">
      <c r="A14" s="883"/>
      <c r="B14" s="859"/>
      <c r="C14" s="859"/>
      <c r="D14" s="859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59"/>
      <c r="S14" s="884"/>
      <c r="T14" s="856"/>
      <c r="U14" s="862"/>
      <c r="V14" s="879" t="s">
        <v>267</v>
      </c>
      <c r="W14" s="881"/>
      <c r="X14" s="881"/>
      <c r="Y14" s="881"/>
      <c r="Z14" s="881"/>
      <c r="AA14" s="879"/>
      <c r="AB14" s="881"/>
      <c r="AC14" s="881"/>
      <c r="AD14" s="881"/>
      <c r="AE14" s="882"/>
      <c r="AF14" s="1959"/>
      <c r="AG14" s="1960"/>
      <c r="AH14" s="1960"/>
      <c r="AI14" s="1960"/>
      <c r="AJ14" s="1961"/>
      <c r="AK14" s="1947"/>
      <c r="AL14" s="1948"/>
      <c r="AM14" s="1948"/>
      <c r="AN14" s="1948"/>
      <c r="AO14" s="1949"/>
    </row>
    <row r="15" spans="1:41" ht="12.75">
      <c r="A15" s="888">
        <v>1</v>
      </c>
      <c r="B15" s="889"/>
      <c r="C15" s="889"/>
      <c r="D15" s="889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89"/>
      <c r="S15" s="889"/>
      <c r="T15" s="890">
        <v>2</v>
      </c>
      <c r="U15" s="890"/>
      <c r="V15" s="891">
        <v>3</v>
      </c>
      <c r="W15" s="890"/>
      <c r="X15" s="890"/>
      <c r="Y15" s="890"/>
      <c r="Z15" s="890"/>
      <c r="AA15" s="891">
        <v>4</v>
      </c>
      <c r="AB15" s="890"/>
      <c r="AC15" s="890"/>
      <c r="AD15" s="890"/>
      <c r="AE15" s="890"/>
      <c r="AF15" s="891">
        <v>5</v>
      </c>
      <c r="AG15" s="890"/>
      <c r="AH15" s="890"/>
      <c r="AI15" s="890"/>
      <c r="AJ15" s="889"/>
      <c r="AK15" s="1953">
        <v>6</v>
      </c>
      <c r="AL15" s="1954"/>
      <c r="AM15" s="1954"/>
      <c r="AN15" s="1954"/>
      <c r="AO15" s="1955"/>
    </row>
    <row r="16" spans="1:41" ht="21.75" customHeight="1">
      <c r="A16" s="892" t="s">
        <v>883</v>
      </c>
      <c r="B16" s="893"/>
      <c r="C16" s="893"/>
      <c r="D16" s="893"/>
      <c r="E16" s="894"/>
      <c r="F16" s="895"/>
      <c r="G16" s="895"/>
      <c r="H16" s="895"/>
      <c r="I16" s="895"/>
      <c r="J16" s="895"/>
      <c r="K16" s="895"/>
      <c r="L16" s="895"/>
      <c r="M16" s="895"/>
      <c r="N16" s="895"/>
      <c r="O16" s="895"/>
      <c r="P16" s="895"/>
      <c r="Q16" s="895"/>
      <c r="R16" s="895"/>
      <c r="S16" s="896"/>
      <c r="T16" s="897" t="s">
        <v>269</v>
      </c>
      <c r="U16" s="898"/>
      <c r="V16" s="899"/>
      <c r="W16" s="894"/>
      <c r="X16" s="894"/>
      <c r="Y16" s="894"/>
      <c r="Z16" s="900"/>
      <c r="AA16" s="899"/>
      <c r="AB16" s="894"/>
      <c r="AC16" s="894"/>
      <c r="AD16" s="894"/>
      <c r="AE16" s="900"/>
      <c r="AF16" s="899"/>
      <c r="AG16" s="894"/>
      <c r="AH16" s="894"/>
      <c r="AI16" s="894"/>
      <c r="AJ16" s="900"/>
      <c r="AK16" s="899"/>
      <c r="AL16" s="894"/>
      <c r="AM16" s="894"/>
      <c r="AN16" s="894"/>
      <c r="AO16" s="900"/>
    </row>
    <row r="17" spans="1:41" ht="21.75" customHeight="1">
      <c r="A17" s="892" t="s">
        <v>884</v>
      </c>
      <c r="B17" s="893"/>
      <c r="C17" s="893"/>
      <c r="D17" s="893"/>
      <c r="E17" s="894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6"/>
      <c r="T17" s="897" t="s">
        <v>271</v>
      </c>
      <c r="U17" s="901"/>
      <c r="V17" s="1973">
        <v>1600000</v>
      </c>
      <c r="W17" s="1974"/>
      <c r="X17" s="1974"/>
      <c r="Y17" s="1974"/>
      <c r="Z17" s="1975"/>
      <c r="AA17" s="1973">
        <v>1600000</v>
      </c>
      <c r="AB17" s="1974"/>
      <c r="AC17" s="1974"/>
      <c r="AD17" s="1974"/>
      <c r="AE17" s="1975"/>
      <c r="AF17" s="1973">
        <v>1714054</v>
      </c>
      <c r="AG17" s="1974"/>
      <c r="AH17" s="1974"/>
      <c r="AI17" s="1974"/>
      <c r="AJ17" s="1975"/>
      <c r="AK17" s="1973">
        <v>36865</v>
      </c>
      <c r="AL17" s="1974"/>
      <c r="AM17" s="1974"/>
      <c r="AN17" s="1974"/>
      <c r="AO17" s="1975"/>
    </row>
    <row r="18" spans="1:41" ht="21.75" customHeight="1">
      <c r="A18" s="892" t="s">
        <v>885</v>
      </c>
      <c r="B18" s="893"/>
      <c r="C18" s="893"/>
      <c r="D18" s="893"/>
      <c r="E18" s="894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6"/>
      <c r="T18" s="897" t="s">
        <v>273</v>
      </c>
      <c r="U18" s="901"/>
      <c r="V18" s="1973">
        <v>40000</v>
      </c>
      <c r="W18" s="1974"/>
      <c r="X18" s="1974"/>
      <c r="Y18" s="1974"/>
      <c r="Z18" s="1975"/>
      <c r="AA18" s="1973">
        <v>40000</v>
      </c>
      <c r="AB18" s="1974"/>
      <c r="AC18" s="1974"/>
      <c r="AD18" s="1974"/>
      <c r="AE18" s="1975"/>
      <c r="AF18" s="1973">
        <v>57608</v>
      </c>
      <c r="AG18" s="1974"/>
      <c r="AH18" s="1974"/>
      <c r="AI18" s="1974"/>
      <c r="AJ18" s="1975"/>
      <c r="AK18" s="1973">
        <v>1620</v>
      </c>
      <c r="AL18" s="1974"/>
      <c r="AM18" s="1974"/>
      <c r="AN18" s="1974"/>
      <c r="AO18" s="1975"/>
    </row>
    <row r="19" spans="1:41" ht="21.75" customHeight="1">
      <c r="A19" s="892" t="s">
        <v>889</v>
      </c>
      <c r="B19" s="893"/>
      <c r="C19" s="893"/>
      <c r="D19" s="893"/>
      <c r="E19" s="894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6"/>
      <c r="T19" s="897" t="s">
        <v>275</v>
      </c>
      <c r="U19" s="901"/>
      <c r="V19" s="1976"/>
      <c r="W19" s="1977"/>
      <c r="X19" s="1977"/>
      <c r="Y19" s="1977"/>
      <c r="Z19" s="1978"/>
      <c r="AA19" s="894"/>
      <c r="AB19" s="894"/>
      <c r="AC19" s="894"/>
      <c r="AD19" s="894"/>
      <c r="AE19" s="900"/>
      <c r="AF19" s="894"/>
      <c r="AG19" s="894"/>
      <c r="AH19" s="894"/>
      <c r="AI19" s="894"/>
      <c r="AJ19" s="900"/>
      <c r="AK19" s="894"/>
      <c r="AL19" s="894"/>
      <c r="AM19" s="894"/>
      <c r="AN19" s="894"/>
      <c r="AO19" s="902"/>
    </row>
    <row r="20" spans="1:41" ht="21.75" customHeight="1">
      <c r="A20" s="892" t="s">
        <v>890</v>
      </c>
      <c r="B20" s="893"/>
      <c r="C20" s="893"/>
      <c r="D20" s="893"/>
      <c r="E20" s="894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6"/>
      <c r="T20" s="897" t="s">
        <v>277</v>
      </c>
      <c r="U20" s="901"/>
      <c r="V20" s="1976"/>
      <c r="W20" s="1977"/>
      <c r="X20" s="1977"/>
      <c r="Y20" s="1977"/>
      <c r="Z20" s="1978"/>
      <c r="AA20" s="894"/>
      <c r="AB20" s="894"/>
      <c r="AC20" s="894"/>
      <c r="AD20" s="894"/>
      <c r="AE20" s="900"/>
      <c r="AF20" s="894"/>
      <c r="AG20" s="894"/>
      <c r="AH20" s="894"/>
      <c r="AI20" s="894"/>
      <c r="AJ20" s="900"/>
      <c r="AK20" s="894"/>
      <c r="AL20" s="894"/>
      <c r="AM20" s="894"/>
      <c r="AN20" s="894"/>
      <c r="AO20" s="900"/>
    </row>
    <row r="21" spans="1:41" ht="21.75" customHeight="1">
      <c r="A21" s="903" t="s">
        <v>891</v>
      </c>
      <c r="B21" s="893"/>
      <c r="C21" s="893"/>
      <c r="D21" s="893"/>
      <c r="E21" s="894"/>
      <c r="F21" s="904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6"/>
      <c r="T21" s="897" t="s">
        <v>279</v>
      </c>
      <c r="U21" s="901"/>
      <c r="V21" s="905"/>
      <c r="W21" s="905"/>
      <c r="X21" s="905"/>
      <c r="Y21" s="905"/>
      <c r="Z21" s="906"/>
      <c r="AA21" s="905"/>
      <c r="AB21" s="905"/>
      <c r="AC21" s="905"/>
      <c r="AD21" s="905"/>
      <c r="AE21" s="906"/>
      <c r="AF21" s="905"/>
      <c r="AG21" s="905"/>
      <c r="AH21" s="905"/>
      <c r="AI21" s="905"/>
      <c r="AJ21" s="906"/>
      <c r="AK21" s="905"/>
      <c r="AL21" s="905"/>
      <c r="AM21" s="905"/>
      <c r="AN21" s="905"/>
      <c r="AO21" s="906"/>
    </row>
    <row r="22" spans="1:41" ht="21.75" customHeight="1">
      <c r="A22" s="892" t="s">
        <v>892</v>
      </c>
      <c r="B22" s="893"/>
      <c r="C22" s="893"/>
      <c r="D22" s="893"/>
      <c r="E22" s="894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6"/>
      <c r="T22" s="897" t="s">
        <v>281</v>
      </c>
      <c r="U22" s="901"/>
      <c r="V22" s="894"/>
      <c r="W22" s="894"/>
      <c r="X22" s="894"/>
      <c r="Y22" s="894"/>
      <c r="Z22" s="900"/>
      <c r="AA22" s="894"/>
      <c r="AB22" s="894"/>
      <c r="AC22" s="894"/>
      <c r="AD22" s="894"/>
      <c r="AE22" s="900"/>
      <c r="AF22" s="894"/>
      <c r="AG22" s="894"/>
      <c r="AH22" s="894"/>
      <c r="AI22" s="894"/>
      <c r="AJ22" s="900"/>
      <c r="AK22" s="894"/>
      <c r="AL22" s="894"/>
      <c r="AM22" s="894"/>
      <c r="AN22" s="894"/>
      <c r="AO22" s="900"/>
    </row>
    <row r="23" spans="1:41" ht="21.75" customHeight="1">
      <c r="A23" s="892" t="s">
        <v>893</v>
      </c>
      <c r="B23" s="893"/>
      <c r="C23" s="893"/>
      <c r="D23" s="893"/>
      <c r="E23" s="894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6"/>
      <c r="T23" s="897" t="s">
        <v>284</v>
      </c>
      <c r="U23" s="901"/>
      <c r="V23" s="1973">
        <v>5006272</v>
      </c>
      <c r="W23" s="1974"/>
      <c r="X23" s="1974"/>
      <c r="Y23" s="1974"/>
      <c r="Z23" s="1975"/>
      <c r="AA23" s="1973">
        <v>4296592</v>
      </c>
      <c r="AB23" s="1974"/>
      <c r="AC23" s="1974"/>
      <c r="AD23" s="1974"/>
      <c r="AE23" s="1975"/>
      <c r="AF23" s="1973">
        <v>4244077</v>
      </c>
      <c r="AG23" s="1974"/>
      <c r="AH23" s="1974"/>
      <c r="AI23" s="1974"/>
      <c r="AJ23" s="1975"/>
      <c r="AK23" s="894"/>
      <c r="AL23" s="894"/>
      <c r="AM23" s="894"/>
      <c r="AN23" s="894"/>
      <c r="AO23" s="900"/>
    </row>
    <row r="24" spans="1:41" ht="28.5" customHeight="1" thickBot="1">
      <c r="A24" s="1922" t="s">
        <v>894</v>
      </c>
      <c r="B24" s="1933"/>
      <c r="C24" s="1933"/>
      <c r="D24" s="1933"/>
      <c r="E24" s="1933"/>
      <c r="F24" s="1933"/>
      <c r="G24" s="1933"/>
      <c r="H24" s="1933"/>
      <c r="I24" s="1933"/>
      <c r="J24" s="1933"/>
      <c r="K24" s="1933"/>
      <c r="L24" s="1933"/>
      <c r="M24" s="1933"/>
      <c r="N24" s="1933"/>
      <c r="O24" s="1933"/>
      <c r="P24" s="1933"/>
      <c r="Q24" s="1933"/>
      <c r="R24" s="1933"/>
      <c r="S24" s="1934"/>
      <c r="T24" s="897" t="s">
        <v>287</v>
      </c>
      <c r="U24" s="901"/>
      <c r="V24" s="855"/>
      <c r="W24" s="855"/>
      <c r="X24" s="855"/>
      <c r="Y24" s="855"/>
      <c r="Z24" s="907"/>
      <c r="AA24" s="855"/>
      <c r="AB24" s="855"/>
      <c r="AC24" s="855"/>
      <c r="AD24" s="855"/>
      <c r="AE24" s="907"/>
      <c r="AF24" s="855"/>
      <c r="AG24" s="855"/>
      <c r="AH24" s="855"/>
      <c r="AI24" s="855"/>
      <c r="AJ24" s="907"/>
      <c r="AK24" s="855"/>
      <c r="AL24" s="855"/>
      <c r="AM24" s="855"/>
      <c r="AN24" s="855"/>
      <c r="AO24" s="907"/>
    </row>
    <row r="25" spans="1:41" ht="21.75" customHeight="1" thickBot="1">
      <c r="A25" s="908" t="s">
        <v>895</v>
      </c>
      <c r="B25" s="893"/>
      <c r="C25" s="909"/>
      <c r="D25" s="893"/>
      <c r="E25" s="894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6"/>
      <c r="T25" s="897" t="s">
        <v>289</v>
      </c>
      <c r="U25" s="901"/>
      <c r="V25" s="1986">
        <v>6646272</v>
      </c>
      <c r="W25" s="1980"/>
      <c r="X25" s="1980"/>
      <c r="Y25" s="1980"/>
      <c r="Z25" s="1981"/>
      <c r="AA25" s="1979">
        <v>5936592</v>
      </c>
      <c r="AB25" s="1980"/>
      <c r="AC25" s="1980"/>
      <c r="AD25" s="1980"/>
      <c r="AE25" s="1981"/>
      <c r="AF25" s="1979">
        <v>6015739</v>
      </c>
      <c r="AG25" s="1980"/>
      <c r="AH25" s="1980"/>
      <c r="AI25" s="1980"/>
      <c r="AJ25" s="1981"/>
      <c r="AK25" s="1979">
        <v>38485</v>
      </c>
      <c r="AL25" s="1980"/>
      <c r="AM25" s="1980"/>
      <c r="AN25" s="1980"/>
      <c r="AO25" s="1981"/>
    </row>
    <row r="26" spans="1:41" ht="21.75" customHeight="1">
      <c r="A26" s="892" t="s">
        <v>896</v>
      </c>
      <c r="B26" s="893"/>
      <c r="C26" s="909"/>
      <c r="D26" s="893"/>
      <c r="E26" s="894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6"/>
      <c r="T26" s="897" t="s">
        <v>291</v>
      </c>
      <c r="U26" s="901"/>
      <c r="V26" s="905"/>
      <c r="W26" s="905"/>
      <c r="X26" s="905"/>
      <c r="Y26" s="905"/>
      <c r="Z26" s="906"/>
      <c r="AA26" s="1982">
        <v>17261</v>
      </c>
      <c r="AB26" s="1983"/>
      <c r="AC26" s="1983"/>
      <c r="AD26" s="1983"/>
      <c r="AE26" s="1984"/>
      <c r="AF26" s="1982">
        <v>97814</v>
      </c>
      <c r="AG26" s="1983"/>
      <c r="AH26" s="1983"/>
      <c r="AI26" s="1983"/>
      <c r="AJ26" s="1984"/>
      <c r="AK26" s="1950"/>
      <c r="AL26" s="1951"/>
      <c r="AM26" s="1951"/>
      <c r="AN26" s="1951"/>
      <c r="AO26" s="1952"/>
    </row>
    <row r="27" spans="1:41" ht="21.75" customHeight="1">
      <c r="A27" s="892" t="s">
        <v>897</v>
      </c>
      <c r="B27" s="893"/>
      <c r="C27" s="909"/>
      <c r="D27" s="893"/>
      <c r="E27" s="894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6"/>
      <c r="T27" s="897" t="s">
        <v>293</v>
      </c>
      <c r="U27" s="901"/>
      <c r="V27" s="1973">
        <v>755584</v>
      </c>
      <c r="W27" s="1974"/>
      <c r="X27" s="1974"/>
      <c r="Y27" s="1974"/>
      <c r="Z27" s="1975"/>
      <c r="AA27" s="1973">
        <v>755584</v>
      </c>
      <c r="AB27" s="1974"/>
      <c r="AC27" s="1974"/>
      <c r="AD27" s="1974"/>
      <c r="AE27" s="1975"/>
      <c r="AF27" s="1973">
        <v>533899</v>
      </c>
      <c r="AG27" s="1974"/>
      <c r="AH27" s="1974"/>
      <c r="AI27" s="1974"/>
      <c r="AJ27" s="1975"/>
      <c r="AK27" s="894"/>
      <c r="AL27" s="894"/>
      <c r="AM27" s="894"/>
      <c r="AN27" s="894"/>
      <c r="AO27" s="900"/>
    </row>
    <row r="28" spans="1:41" ht="21.75" customHeight="1">
      <c r="A28" s="910" t="s">
        <v>898</v>
      </c>
      <c r="B28" s="911"/>
      <c r="C28" s="912"/>
      <c r="D28" s="911"/>
      <c r="E28" s="855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4"/>
      <c r="T28" s="897" t="s">
        <v>295</v>
      </c>
      <c r="U28" s="915"/>
      <c r="V28" s="1973"/>
      <c r="W28" s="1974"/>
      <c r="X28" s="1974"/>
      <c r="Y28" s="1974"/>
      <c r="Z28" s="1975"/>
      <c r="AA28" s="1976"/>
      <c r="AB28" s="1977"/>
      <c r="AC28" s="1977"/>
      <c r="AD28" s="1977"/>
      <c r="AE28" s="1978"/>
      <c r="AF28" s="1976"/>
      <c r="AG28" s="1977"/>
      <c r="AH28" s="1977"/>
      <c r="AI28" s="1977"/>
      <c r="AJ28" s="1978"/>
      <c r="AK28" s="855"/>
      <c r="AL28" s="855"/>
      <c r="AM28" s="855"/>
      <c r="AN28" s="855"/>
      <c r="AO28" s="907"/>
    </row>
    <row r="29" spans="1:41" ht="21.75" customHeight="1">
      <c r="A29" s="903" t="s">
        <v>899</v>
      </c>
      <c r="B29" s="916"/>
      <c r="C29" s="916"/>
      <c r="D29" s="916"/>
      <c r="E29" s="917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18"/>
      <c r="T29" s="897" t="s">
        <v>297</v>
      </c>
      <c r="U29" s="889"/>
      <c r="V29" s="1973">
        <v>1095387</v>
      </c>
      <c r="W29" s="1974"/>
      <c r="X29" s="1974"/>
      <c r="Y29" s="1974"/>
      <c r="Z29" s="1975"/>
      <c r="AA29" s="1973">
        <v>1097318</v>
      </c>
      <c r="AB29" s="1974"/>
      <c r="AC29" s="1974"/>
      <c r="AD29" s="1974"/>
      <c r="AE29" s="1975"/>
      <c r="AF29" s="1973">
        <v>1097318</v>
      </c>
      <c r="AG29" s="1974"/>
      <c r="AH29" s="1974"/>
      <c r="AI29" s="1974"/>
      <c r="AJ29" s="1975"/>
      <c r="AK29" s="917"/>
      <c r="AL29" s="917"/>
      <c r="AM29" s="917"/>
      <c r="AN29" s="917"/>
      <c r="AO29" s="902"/>
    </row>
    <row r="30" spans="1:41" ht="21.75" customHeight="1">
      <c r="A30" s="892" t="s">
        <v>900</v>
      </c>
      <c r="B30" s="893"/>
      <c r="C30" s="909"/>
      <c r="D30" s="893"/>
      <c r="E30" s="894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6"/>
      <c r="T30" s="897" t="s">
        <v>300</v>
      </c>
      <c r="U30" s="901"/>
      <c r="V30" s="1973">
        <v>500000</v>
      </c>
      <c r="W30" s="1974"/>
      <c r="X30" s="1974"/>
      <c r="Y30" s="1974"/>
      <c r="Z30" s="1975"/>
      <c r="AA30" s="1973">
        <v>500000</v>
      </c>
      <c r="AB30" s="1974"/>
      <c r="AC30" s="1974"/>
      <c r="AD30" s="1974"/>
      <c r="AE30" s="1975"/>
      <c r="AF30" s="1973">
        <v>633613</v>
      </c>
      <c r="AG30" s="1974"/>
      <c r="AH30" s="1974"/>
      <c r="AI30" s="1974"/>
      <c r="AJ30" s="1975"/>
      <c r="AK30" s="1985">
        <v>230894</v>
      </c>
      <c r="AL30" s="1974"/>
      <c r="AM30" s="1974"/>
      <c r="AN30" s="1974"/>
      <c r="AO30" s="1975"/>
    </row>
    <row r="31" spans="1:41" ht="21.75" customHeight="1">
      <c r="A31" s="892" t="s">
        <v>901</v>
      </c>
      <c r="B31" s="893"/>
      <c r="C31" s="909"/>
      <c r="D31" s="893"/>
      <c r="E31" s="894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6"/>
      <c r="T31" s="897" t="s">
        <v>303</v>
      </c>
      <c r="U31" s="901"/>
      <c r="V31" s="1973"/>
      <c r="W31" s="1974"/>
      <c r="X31" s="1974"/>
      <c r="Y31" s="1974"/>
      <c r="Z31" s="1975"/>
      <c r="AA31" s="919"/>
      <c r="AB31" s="919"/>
      <c r="AC31" s="919"/>
      <c r="AD31" s="919"/>
      <c r="AE31" s="920"/>
      <c r="AF31" s="1973"/>
      <c r="AG31" s="1974"/>
      <c r="AH31" s="1974"/>
      <c r="AI31" s="1974"/>
      <c r="AJ31" s="1975"/>
      <c r="AK31" s="905"/>
      <c r="AL31" s="905"/>
      <c r="AM31" s="905"/>
      <c r="AN31" s="905"/>
      <c r="AO31" s="906"/>
    </row>
    <row r="32" spans="1:41" ht="21.75" customHeight="1" thickBot="1">
      <c r="A32" s="892" t="s">
        <v>902</v>
      </c>
      <c r="B32" s="893"/>
      <c r="C32" s="909"/>
      <c r="D32" s="893"/>
      <c r="E32" s="894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6"/>
      <c r="T32" s="897" t="s">
        <v>371</v>
      </c>
      <c r="U32" s="901"/>
      <c r="V32" s="919"/>
      <c r="W32" s="919"/>
      <c r="X32" s="919"/>
      <c r="Y32" s="919"/>
      <c r="Z32" s="920"/>
      <c r="AA32" s="919"/>
      <c r="AB32" s="919"/>
      <c r="AC32" s="919"/>
      <c r="AD32" s="919"/>
      <c r="AE32" s="920"/>
      <c r="AF32" s="919"/>
      <c r="AG32" s="919"/>
      <c r="AH32" s="919"/>
      <c r="AI32" s="919"/>
      <c r="AJ32" s="920"/>
      <c r="AK32" s="905"/>
      <c r="AL32" s="905"/>
      <c r="AM32" s="905"/>
      <c r="AN32" s="905"/>
      <c r="AO32" s="906"/>
    </row>
    <row r="33" spans="1:41" ht="19.5" customHeight="1" thickBot="1">
      <c r="A33" s="908" t="s">
        <v>903</v>
      </c>
      <c r="B33" s="893"/>
      <c r="C33" s="893"/>
      <c r="D33" s="893"/>
      <c r="E33" s="894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6"/>
      <c r="T33" s="897" t="s">
        <v>372</v>
      </c>
      <c r="U33" s="901"/>
      <c r="V33" s="1986">
        <v>2350971</v>
      </c>
      <c r="W33" s="1980"/>
      <c r="X33" s="1980"/>
      <c r="Y33" s="1980"/>
      <c r="Z33" s="1981"/>
      <c r="AA33" s="1979">
        <v>2352902</v>
      </c>
      <c r="AB33" s="1980"/>
      <c r="AC33" s="1980"/>
      <c r="AD33" s="1980"/>
      <c r="AE33" s="1981"/>
      <c r="AF33" s="1979">
        <v>2264830</v>
      </c>
      <c r="AG33" s="1980"/>
      <c r="AH33" s="1980"/>
      <c r="AI33" s="1980"/>
      <c r="AJ33" s="1981"/>
      <c r="AK33" s="1979">
        <v>230894</v>
      </c>
      <c r="AL33" s="1980"/>
      <c r="AM33" s="1980"/>
      <c r="AN33" s="1980"/>
      <c r="AO33" s="1981"/>
    </row>
    <row r="34" spans="1:41" ht="21.75" customHeight="1">
      <c r="A34" s="892" t="s">
        <v>904</v>
      </c>
      <c r="B34" s="893"/>
      <c r="C34" s="893"/>
      <c r="D34" s="893"/>
      <c r="E34" s="894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6"/>
      <c r="T34" s="897" t="s">
        <v>374</v>
      </c>
      <c r="U34" s="901"/>
      <c r="V34" s="894"/>
      <c r="W34" s="894"/>
      <c r="X34" s="894"/>
      <c r="Y34" s="894"/>
      <c r="Z34" s="900"/>
      <c r="AA34" s="894"/>
      <c r="AB34" s="894"/>
      <c r="AC34" s="894"/>
      <c r="AD34" s="894"/>
      <c r="AE34" s="900"/>
      <c r="AF34" s="1987">
        <v>7187</v>
      </c>
      <c r="AG34" s="1983"/>
      <c r="AH34" s="1983"/>
      <c r="AI34" s="1983"/>
      <c r="AJ34" s="1984"/>
      <c r="AK34" s="894"/>
      <c r="AL34" s="894"/>
      <c r="AM34" s="894"/>
      <c r="AN34" s="894"/>
      <c r="AO34" s="900"/>
    </row>
    <row r="35" spans="1:41" ht="21.75" customHeight="1">
      <c r="A35" s="892" t="s">
        <v>905</v>
      </c>
      <c r="B35" s="893"/>
      <c r="C35" s="893"/>
      <c r="D35" s="893"/>
      <c r="E35" s="894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6"/>
      <c r="T35" s="897" t="s">
        <v>376</v>
      </c>
      <c r="U35" s="901"/>
      <c r="V35" s="894"/>
      <c r="W35" s="894"/>
      <c r="X35" s="894"/>
      <c r="Y35" s="894"/>
      <c r="Z35" s="900"/>
      <c r="AA35" s="894"/>
      <c r="AB35" s="894"/>
      <c r="AC35" s="894"/>
      <c r="AD35" s="894"/>
      <c r="AE35" s="900"/>
      <c r="AF35" s="894"/>
      <c r="AG35" s="894"/>
      <c r="AH35" s="894"/>
      <c r="AI35" s="894"/>
      <c r="AJ35" s="900"/>
      <c r="AK35" s="894"/>
      <c r="AL35" s="894"/>
      <c r="AM35" s="894"/>
      <c r="AN35" s="894"/>
      <c r="AO35" s="900"/>
    </row>
    <row r="36" spans="1:41" ht="21.75" customHeight="1">
      <c r="A36" s="892" t="s">
        <v>906</v>
      </c>
      <c r="B36" s="893"/>
      <c r="C36" s="893"/>
      <c r="D36" s="893"/>
      <c r="E36" s="894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6"/>
      <c r="T36" s="897" t="s">
        <v>378</v>
      </c>
      <c r="U36" s="901"/>
      <c r="V36" s="894"/>
      <c r="W36" s="894"/>
      <c r="X36" s="894"/>
      <c r="Y36" s="894"/>
      <c r="Z36" s="900"/>
      <c r="AA36" s="894"/>
      <c r="AB36" s="894"/>
      <c r="AC36" s="894"/>
      <c r="AD36" s="894"/>
      <c r="AE36" s="900"/>
      <c r="AF36" s="894"/>
      <c r="AG36" s="894"/>
      <c r="AH36" s="894"/>
      <c r="AI36" s="894"/>
      <c r="AJ36" s="900"/>
      <c r="AK36" s="894"/>
      <c r="AL36" s="894"/>
      <c r="AM36" s="894"/>
      <c r="AN36" s="894"/>
      <c r="AO36" s="900"/>
    </row>
    <row r="37" spans="1:41" ht="21.75" customHeight="1">
      <c r="A37" s="892" t="s">
        <v>907</v>
      </c>
      <c r="B37" s="893"/>
      <c r="C37" s="893"/>
      <c r="D37" s="893"/>
      <c r="E37" s="894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  <c r="Q37" s="895"/>
      <c r="R37" s="895"/>
      <c r="S37" s="896"/>
      <c r="T37" s="897" t="s">
        <v>380</v>
      </c>
      <c r="U37" s="901"/>
      <c r="V37" s="894"/>
      <c r="W37" s="894"/>
      <c r="X37" s="894"/>
      <c r="Y37" s="894"/>
      <c r="Z37" s="900"/>
      <c r="AA37" s="894"/>
      <c r="AB37" s="894"/>
      <c r="AC37" s="894"/>
      <c r="AD37" s="894"/>
      <c r="AE37" s="900"/>
      <c r="AF37" s="1973">
        <v>3895</v>
      </c>
      <c r="AG37" s="1974"/>
      <c r="AH37" s="1974"/>
      <c r="AI37" s="1974"/>
      <c r="AJ37" s="1975"/>
      <c r="AK37" s="894"/>
      <c r="AL37" s="894"/>
      <c r="AM37" s="894"/>
      <c r="AN37" s="894"/>
      <c r="AO37" s="900"/>
    </row>
    <row r="38" spans="1:41" ht="21.75" customHeight="1">
      <c r="A38" s="892" t="s">
        <v>908</v>
      </c>
      <c r="B38" s="893"/>
      <c r="C38" s="893"/>
      <c r="D38" s="893"/>
      <c r="E38" s="894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  <c r="Q38" s="895"/>
      <c r="R38" s="895"/>
      <c r="S38" s="896"/>
      <c r="T38" s="897" t="s">
        <v>382</v>
      </c>
      <c r="U38" s="901"/>
      <c r="V38" s="894"/>
      <c r="W38" s="894"/>
      <c r="X38" s="894"/>
      <c r="Y38" s="894"/>
      <c r="Z38" s="900"/>
      <c r="AA38" s="894"/>
      <c r="AB38" s="894"/>
      <c r="AC38" s="894"/>
      <c r="AD38" s="894"/>
      <c r="AE38" s="900"/>
      <c r="AF38" s="894"/>
      <c r="AG38" s="894"/>
      <c r="AH38" s="894"/>
      <c r="AI38" s="894"/>
      <c r="AJ38" s="900"/>
      <c r="AK38" s="894"/>
      <c r="AL38" s="894"/>
      <c r="AM38" s="894"/>
      <c r="AN38" s="894"/>
      <c r="AO38" s="900"/>
    </row>
    <row r="39" spans="1:41" ht="21.75" customHeight="1" thickBot="1">
      <c r="A39" s="892" t="s">
        <v>909</v>
      </c>
      <c r="B39" s="893"/>
      <c r="C39" s="909"/>
      <c r="D39" s="893"/>
      <c r="E39" s="894"/>
      <c r="F39" s="895"/>
      <c r="G39" s="895"/>
      <c r="H39" s="895"/>
      <c r="I39" s="895"/>
      <c r="J39" s="895"/>
      <c r="K39" s="895"/>
      <c r="L39" s="895"/>
      <c r="M39" s="895"/>
      <c r="N39" s="895"/>
      <c r="O39" s="895"/>
      <c r="P39" s="895"/>
      <c r="Q39" s="895"/>
      <c r="R39" s="895"/>
      <c r="S39" s="896"/>
      <c r="T39" s="897" t="s">
        <v>384</v>
      </c>
      <c r="U39" s="901"/>
      <c r="V39" s="1988">
        <v>2007146</v>
      </c>
      <c r="W39" s="1989"/>
      <c r="X39" s="1989"/>
      <c r="Y39" s="1989"/>
      <c r="Z39" s="1990"/>
      <c r="AA39" s="1988">
        <v>2007146</v>
      </c>
      <c r="AB39" s="1989"/>
      <c r="AC39" s="1989"/>
      <c r="AD39" s="1989"/>
      <c r="AE39" s="1990"/>
      <c r="AF39" s="1988">
        <v>2059059</v>
      </c>
      <c r="AG39" s="1989"/>
      <c r="AH39" s="1989"/>
      <c r="AI39" s="1989"/>
      <c r="AJ39" s="1990"/>
      <c r="AK39" s="894"/>
      <c r="AL39" s="894"/>
      <c r="AM39" s="894"/>
      <c r="AN39" s="894"/>
      <c r="AO39" s="900"/>
    </row>
    <row r="40" spans="1:42" ht="21.75" customHeight="1" thickBot="1">
      <c r="A40" s="921" t="s">
        <v>910</v>
      </c>
      <c r="B40" s="893"/>
      <c r="C40" s="909"/>
      <c r="D40" s="893"/>
      <c r="E40" s="894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5"/>
      <c r="S40" s="896"/>
      <c r="T40" s="897" t="s">
        <v>386</v>
      </c>
      <c r="U40" s="901"/>
      <c r="V40" s="1986">
        <v>11004389</v>
      </c>
      <c r="W40" s="1980"/>
      <c r="X40" s="1980"/>
      <c r="Y40" s="1980"/>
      <c r="Z40" s="1981"/>
      <c r="AA40" s="1979">
        <v>10313901</v>
      </c>
      <c r="AB40" s="1980"/>
      <c r="AC40" s="1980"/>
      <c r="AD40" s="1980"/>
      <c r="AE40" s="1981"/>
      <c r="AF40" s="1979">
        <v>10448524</v>
      </c>
      <c r="AG40" s="1980"/>
      <c r="AH40" s="1980"/>
      <c r="AI40" s="1980"/>
      <c r="AJ40" s="1981"/>
      <c r="AK40" s="1979">
        <v>269379</v>
      </c>
      <c r="AL40" s="1980"/>
      <c r="AM40" s="1980"/>
      <c r="AN40" s="1980"/>
      <c r="AO40" s="1981"/>
      <c r="AP40" s="922"/>
    </row>
    <row r="41" spans="1:41" ht="21.75" customHeight="1">
      <c r="A41" s="909" t="s">
        <v>911</v>
      </c>
      <c r="B41" s="893"/>
      <c r="C41" s="909"/>
      <c r="D41" s="893"/>
      <c r="E41" s="894"/>
      <c r="F41" s="895"/>
      <c r="G41" s="895"/>
      <c r="H41" s="895"/>
      <c r="I41" s="895"/>
      <c r="J41" s="895"/>
      <c r="K41" s="895"/>
      <c r="L41" s="895"/>
      <c r="M41" s="895"/>
      <c r="N41" s="895"/>
      <c r="O41" s="895"/>
      <c r="P41" s="895"/>
      <c r="Q41" s="895"/>
      <c r="R41" s="895"/>
      <c r="S41" s="896"/>
      <c r="T41" s="897" t="s">
        <v>388</v>
      </c>
      <c r="U41" s="901"/>
      <c r="V41" s="1987">
        <v>84000</v>
      </c>
      <c r="W41" s="1983"/>
      <c r="X41" s="1983"/>
      <c r="Y41" s="1983"/>
      <c r="Z41" s="1984"/>
      <c r="AA41" s="1987">
        <v>84000</v>
      </c>
      <c r="AB41" s="1983"/>
      <c r="AC41" s="1983"/>
      <c r="AD41" s="1983"/>
      <c r="AE41" s="1984"/>
      <c r="AF41" s="1987">
        <v>315247</v>
      </c>
      <c r="AG41" s="1983"/>
      <c r="AH41" s="1983"/>
      <c r="AI41" s="1983"/>
      <c r="AJ41" s="1984"/>
      <c r="AK41" s="894"/>
      <c r="AL41" s="894"/>
      <c r="AM41" s="894"/>
      <c r="AN41" s="894"/>
      <c r="AO41" s="900"/>
    </row>
    <row r="42" spans="1:41" ht="21.75" customHeight="1">
      <c r="A42" s="909" t="s">
        <v>912</v>
      </c>
      <c r="B42" s="893"/>
      <c r="C42" s="909"/>
      <c r="D42" s="893"/>
      <c r="E42" s="894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6"/>
      <c r="T42" s="897" t="s">
        <v>390</v>
      </c>
      <c r="U42" s="901"/>
      <c r="V42" s="894"/>
      <c r="W42" s="894"/>
      <c r="X42" s="894"/>
      <c r="Y42" s="894"/>
      <c r="Z42" s="900"/>
      <c r="AA42" s="894"/>
      <c r="AB42" s="894"/>
      <c r="AC42" s="894"/>
      <c r="AD42" s="894"/>
      <c r="AE42" s="900"/>
      <c r="AF42" s="894"/>
      <c r="AG42" s="894"/>
      <c r="AH42" s="894"/>
      <c r="AI42" s="894"/>
      <c r="AJ42" s="900"/>
      <c r="AK42" s="894"/>
      <c r="AL42" s="894"/>
      <c r="AM42" s="894"/>
      <c r="AN42" s="894"/>
      <c r="AO42" s="900"/>
    </row>
    <row r="43" spans="1:41" ht="21.75" customHeight="1">
      <c r="A43" s="909" t="s">
        <v>872</v>
      </c>
      <c r="B43" s="893"/>
      <c r="C43" s="909"/>
      <c r="D43" s="893"/>
      <c r="E43" s="894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  <c r="Q43" s="895"/>
      <c r="R43" s="895"/>
      <c r="S43" s="896"/>
      <c r="T43" s="897" t="s">
        <v>392</v>
      </c>
      <c r="U43" s="923"/>
      <c r="V43" s="894"/>
      <c r="W43" s="894"/>
      <c r="X43" s="894"/>
      <c r="Y43" s="894"/>
      <c r="Z43" s="900"/>
      <c r="AA43" s="894"/>
      <c r="AB43" s="894"/>
      <c r="AC43" s="894"/>
      <c r="AD43" s="894"/>
      <c r="AE43" s="900"/>
      <c r="AF43" s="1976">
        <v>373</v>
      </c>
      <c r="AG43" s="1977"/>
      <c r="AH43" s="1977"/>
      <c r="AI43" s="1977"/>
      <c r="AJ43" s="1978"/>
      <c r="AK43" s="894"/>
      <c r="AL43" s="894"/>
      <c r="AM43" s="894"/>
      <c r="AN43" s="894"/>
      <c r="AO43" s="900"/>
    </row>
    <row r="44" spans="1:41" ht="21.75" customHeight="1">
      <c r="A44" s="909" t="s">
        <v>913</v>
      </c>
      <c r="B44" s="893"/>
      <c r="C44" s="909"/>
      <c r="D44" s="893"/>
      <c r="E44" s="894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6"/>
      <c r="T44" s="897" t="s">
        <v>394</v>
      </c>
      <c r="U44" s="923"/>
      <c r="V44" s="894"/>
      <c r="W44" s="894"/>
      <c r="X44" s="894"/>
      <c r="Y44" s="894"/>
      <c r="Z44" s="900"/>
      <c r="AA44" s="894"/>
      <c r="AB44" s="894"/>
      <c r="AC44" s="894"/>
      <c r="AD44" s="894"/>
      <c r="AE44" s="900"/>
      <c r="AF44" s="1976">
        <v>851</v>
      </c>
      <c r="AG44" s="1977"/>
      <c r="AH44" s="1977"/>
      <c r="AI44" s="1977"/>
      <c r="AJ44" s="1978"/>
      <c r="AK44" s="894"/>
      <c r="AL44" s="894"/>
      <c r="AM44" s="894"/>
      <c r="AN44" s="894"/>
      <c r="AO44" s="900"/>
    </row>
    <row r="45" spans="1:41" ht="21.75" customHeight="1">
      <c r="A45" s="909" t="s">
        <v>914</v>
      </c>
      <c r="B45" s="893"/>
      <c r="C45" s="909"/>
      <c r="D45" s="893"/>
      <c r="E45" s="894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6"/>
      <c r="T45" s="897" t="s">
        <v>395</v>
      </c>
      <c r="U45" s="901"/>
      <c r="V45" s="894"/>
      <c r="W45" s="894"/>
      <c r="X45" s="894"/>
      <c r="Y45" s="894"/>
      <c r="Z45" s="900"/>
      <c r="AA45" s="894"/>
      <c r="AB45" s="894"/>
      <c r="AC45" s="894"/>
      <c r="AD45" s="894"/>
      <c r="AE45" s="900"/>
      <c r="AF45" s="894"/>
      <c r="AG45" s="894"/>
      <c r="AH45" s="894"/>
      <c r="AI45" s="894"/>
      <c r="AJ45" s="900"/>
      <c r="AK45" s="894"/>
      <c r="AL45" s="894"/>
      <c r="AM45" s="894"/>
      <c r="AN45" s="894"/>
      <c r="AO45" s="900"/>
    </row>
    <row r="46" spans="1:41" ht="21.75" customHeight="1">
      <c r="A46" s="892" t="s">
        <v>915</v>
      </c>
      <c r="B46" s="893"/>
      <c r="C46" s="909"/>
      <c r="D46" s="893"/>
      <c r="E46" s="894"/>
      <c r="F46" s="895"/>
      <c r="G46" s="895"/>
      <c r="H46" s="895"/>
      <c r="I46" s="895"/>
      <c r="J46" s="895"/>
      <c r="K46" s="895"/>
      <c r="L46" s="895"/>
      <c r="M46" s="895"/>
      <c r="N46" s="895"/>
      <c r="O46" s="895"/>
      <c r="P46" s="895"/>
      <c r="Q46" s="895"/>
      <c r="R46" s="895"/>
      <c r="S46" s="896"/>
      <c r="T46" s="897" t="s">
        <v>397</v>
      </c>
      <c r="U46" s="901"/>
      <c r="V46" s="894"/>
      <c r="W46" s="894"/>
      <c r="X46" s="894"/>
      <c r="Y46" s="894"/>
      <c r="Z46" s="900"/>
      <c r="AA46" s="894"/>
      <c r="AB46" s="894"/>
      <c r="AC46" s="894"/>
      <c r="AD46" s="894"/>
      <c r="AE46" s="900"/>
      <c r="AF46" s="894"/>
      <c r="AG46" s="894"/>
      <c r="AH46" s="894"/>
      <c r="AI46" s="894"/>
      <c r="AJ46" s="900"/>
      <c r="AK46" s="894"/>
      <c r="AL46" s="894"/>
      <c r="AM46" s="894"/>
      <c r="AN46" s="894"/>
      <c r="AO46" s="900"/>
    </row>
    <row r="47" spans="1:41" ht="21.75" customHeight="1">
      <c r="A47" s="892" t="s">
        <v>916</v>
      </c>
      <c r="B47" s="893"/>
      <c r="C47" s="909"/>
      <c r="D47" s="893"/>
      <c r="E47" s="894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6"/>
      <c r="T47" s="897" t="s">
        <v>399</v>
      </c>
      <c r="U47" s="901"/>
      <c r="V47" s="894"/>
      <c r="W47" s="894"/>
      <c r="X47" s="894"/>
      <c r="Y47" s="894"/>
      <c r="Z47" s="900"/>
      <c r="AA47" s="894"/>
      <c r="AB47" s="894"/>
      <c r="AC47" s="894"/>
      <c r="AD47" s="894"/>
      <c r="AE47" s="900"/>
      <c r="AF47" s="894"/>
      <c r="AG47" s="894"/>
      <c r="AH47" s="894"/>
      <c r="AI47" s="894"/>
      <c r="AJ47" s="900"/>
      <c r="AK47" s="894"/>
      <c r="AL47" s="894"/>
      <c r="AM47" s="894"/>
      <c r="AN47" s="894"/>
      <c r="AO47" s="900"/>
    </row>
    <row r="48" spans="1:41" ht="27.75" customHeight="1" thickBot="1">
      <c r="A48" s="1935" t="s">
        <v>917</v>
      </c>
      <c r="B48" s="1936"/>
      <c r="C48" s="1936"/>
      <c r="D48" s="1936"/>
      <c r="E48" s="1936"/>
      <c r="F48" s="1936"/>
      <c r="G48" s="1936"/>
      <c r="H48" s="1936"/>
      <c r="I48" s="1936"/>
      <c r="J48" s="1936"/>
      <c r="K48" s="1936"/>
      <c r="L48" s="1936"/>
      <c r="M48" s="1936"/>
      <c r="N48" s="1936"/>
      <c r="O48" s="1936"/>
      <c r="P48" s="1936"/>
      <c r="Q48" s="1936"/>
      <c r="R48" s="1936"/>
      <c r="S48" s="1937"/>
      <c r="T48" s="897" t="s">
        <v>401</v>
      </c>
      <c r="U48" s="901"/>
      <c r="V48" s="855"/>
      <c r="W48" s="855"/>
      <c r="X48" s="855"/>
      <c r="Y48" s="855"/>
      <c r="Z48" s="907"/>
      <c r="AA48" s="855"/>
      <c r="AB48" s="855"/>
      <c r="AC48" s="855"/>
      <c r="AD48" s="855"/>
      <c r="AE48" s="907"/>
      <c r="AF48" s="855"/>
      <c r="AG48" s="855"/>
      <c r="AH48" s="855"/>
      <c r="AI48" s="855"/>
      <c r="AJ48" s="907"/>
      <c r="AK48" s="855"/>
      <c r="AL48" s="855"/>
      <c r="AM48" s="855"/>
      <c r="AN48" s="855"/>
      <c r="AO48" s="907"/>
    </row>
    <row r="49" spans="1:41" ht="21.75" customHeight="1" thickBot="1">
      <c r="A49" s="908" t="s">
        <v>918</v>
      </c>
      <c r="B49" s="893"/>
      <c r="C49" s="909"/>
      <c r="D49" s="893"/>
      <c r="E49" s="894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  <c r="R49" s="895"/>
      <c r="S49" s="896"/>
      <c r="T49" s="897" t="s">
        <v>496</v>
      </c>
      <c r="U49" s="901"/>
      <c r="V49" s="1986">
        <v>84000</v>
      </c>
      <c r="W49" s="1980"/>
      <c r="X49" s="1980"/>
      <c r="Y49" s="1980"/>
      <c r="Z49" s="1981"/>
      <c r="AA49" s="1979">
        <v>84000</v>
      </c>
      <c r="AB49" s="1980"/>
      <c r="AC49" s="1980"/>
      <c r="AD49" s="1980"/>
      <c r="AE49" s="1981"/>
      <c r="AF49" s="1979">
        <v>316471</v>
      </c>
      <c r="AG49" s="1980"/>
      <c r="AH49" s="1980"/>
      <c r="AI49" s="1980"/>
      <c r="AJ49" s="1981"/>
      <c r="AK49" s="924"/>
      <c r="AL49" s="924"/>
      <c r="AM49" s="924"/>
      <c r="AN49" s="924"/>
      <c r="AO49" s="925"/>
    </row>
    <row r="50" spans="1:41" ht="29.25" customHeight="1">
      <c r="A50" s="1938" t="s">
        <v>919</v>
      </c>
      <c r="B50" s="1939"/>
      <c r="C50" s="1939"/>
      <c r="D50" s="1939"/>
      <c r="E50" s="1939"/>
      <c r="F50" s="1939"/>
      <c r="G50" s="1939"/>
      <c r="H50" s="1939"/>
      <c r="I50" s="1939"/>
      <c r="J50" s="1939"/>
      <c r="K50" s="1939"/>
      <c r="L50" s="1939"/>
      <c r="M50" s="1939"/>
      <c r="N50" s="1939"/>
      <c r="O50" s="1939"/>
      <c r="P50" s="1939"/>
      <c r="Q50" s="1939"/>
      <c r="R50" s="1939"/>
      <c r="S50" s="1940"/>
      <c r="T50" s="1925" t="s">
        <v>498</v>
      </c>
      <c r="U50" s="1926"/>
      <c r="V50" s="1991"/>
      <c r="W50" s="1992"/>
      <c r="X50" s="1992"/>
      <c r="Y50" s="1992"/>
      <c r="Z50" s="1993"/>
      <c r="AA50" s="1991">
        <v>69845</v>
      </c>
      <c r="AB50" s="1992"/>
      <c r="AC50" s="1992"/>
      <c r="AD50" s="1992"/>
      <c r="AE50" s="1993"/>
      <c r="AF50" s="1991">
        <v>69845</v>
      </c>
      <c r="AG50" s="1992"/>
      <c r="AH50" s="1992"/>
      <c r="AI50" s="1992"/>
      <c r="AJ50" s="1993"/>
      <c r="AK50" s="855"/>
      <c r="AL50" s="855"/>
      <c r="AM50" s="855"/>
      <c r="AN50" s="855"/>
      <c r="AO50" s="907"/>
    </row>
    <row r="51" spans="1:41" ht="25.5" customHeight="1" thickBot="1">
      <c r="A51" s="926" t="s">
        <v>920</v>
      </c>
      <c r="B51" s="893"/>
      <c r="C51" s="909"/>
      <c r="D51" s="893"/>
      <c r="E51" s="894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5"/>
      <c r="S51" s="896"/>
      <c r="T51" s="897">
        <v>36</v>
      </c>
      <c r="U51" s="901"/>
      <c r="V51" s="1994">
        <v>3166498</v>
      </c>
      <c r="W51" s="1995"/>
      <c r="X51" s="1995"/>
      <c r="Y51" s="1995"/>
      <c r="Z51" s="1996"/>
      <c r="AA51" s="1994">
        <v>3103451</v>
      </c>
      <c r="AB51" s="1995"/>
      <c r="AC51" s="1995"/>
      <c r="AD51" s="1995"/>
      <c r="AE51" s="1996"/>
      <c r="AF51" s="1994">
        <v>3103451</v>
      </c>
      <c r="AG51" s="1995"/>
      <c r="AH51" s="1995"/>
      <c r="AI51" s="1995"/>
      <c r="AJ51" s="1996"/>
      <c r="AK51" s="905"/>
      <c r="AL51" s="905"/>
      <c r="AM51" s="905"/>
      <c r="AN51" s="905"/>
      <c r="AO51" s="906"/>
    </row>
    <row r="52" spans="1:41" ht="21.75" customHeight="1" thickBot="1">
      <c r="A52" s="908" t="s">
        <v>921</v>
      </c>
      <c r="B52" s="893"/>
      <c r="C52" s="909"/>
      <c r="D52" s="893"/>
      <c r="E52" s="894"/>
      <c r="F52" s="895"/>
      <c r="G52" s="895"/>
      <c r="H52" s="895"/>
      <c r="I52" s="895"/>
      <c r="J52" s="895"/>
      <c r="K52" s="895"/>
      <c r="L52" s="895"/>
      <c r="M52" s="895"/>
      <c r="N52" s="895"/>
      <c r="O52" s="895"/>
      <c r="P52" s="895"/>
      <c r="Q52" s="895"/>
      <c r="R52" s="895"/>
      <c r="S52" s="896"/>
      <c r="T52" s="897">
        <v>37</v>
      </c>
      <c r="U52" s="898"/>
      <c r="V52" s="1986">
        <v>3166498</v>
      </c>
      <c r="W52" s="1997"/>
      <c r="X52" s="1997"/>
      <c r="Y52" s="1997"/>
      <c r="Z52" s="1998"/>
      <c r="AA52" s="1979">
        <v>3173296</v>
      </c>
      <c r="AB52" s="1980"/>
      <c r="AC52" s="1980"/>
      <c r="AD52" s="1980"/>
      <c r="AE52" s="1981"/>
      <c r="AF52" s="1979">
        <v>3173296</v>
      </c>
      <c r="AG52" s="1980"/>
      <c r="AH52" s="1980"/>
      <c r="AI52" s="1980"/>
      <c r="AJ52" s="1981"/>
      <c r="AK52" s="924"/>
      <c r="AL52" s="924"/>
      <c r="AM52" s="924"/>
      <c r="AN52" s="924"/>
      <c r="AO52" s="925"/>
    </row>
    <row r="53" spans="1:41" ht="21.75" customHeight="1">
      <c r="A53" s="927" t="s">
        <v>922</v>
      </c>
      <c r="B53" s="911"/>
      <c r="C53" s="912"/>
      <c r="D53" s="911"/>
      <c r="E53" s="855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4"/>
      <c r="T53" s="897">
        <v>38</v>
      </c>
      <c r="U53" s="915"/>
      <c r="V53" s="1999">
        <v>67243</v>
      </c>
      <c r="W53" s="1983"/>
      <c r="X53" s="1983"/>
      <c r="Y53" s="1983"/>
      <c r="Z53" s="1984"/>
      <c r="AA53" s="1999">
        <v>213313</v>
      </c>
      <c r="AB53" s="1983"/>
      <c r="AC53" s="1983"/>
      <c r="AD53" s="1983"/>
      <c r="AE53" s="1984"/>
      <c r="AF53" s="1999">
        <v>213313</v>
      </c>
      <c r="AG53" s="1983"/>
      <c r="AH53" s="1983"/>
      <c r="AI53" s="1983"/>
      <c r="AJ53" s="1984"/>
      <c r="AK53" s="928"/>
      <c r="AL53" s="928"/>
      <c r="AM53" s="928"/>
      <c r="AN53" s="928"/>
      <c r="AO53" s="929"/>
    </row>
    <row r="54" spans="1:41" ht="25.5" customHeight="1">
      <c r="A54" s="1922" t="s">
        <v>923</v>
      </c>
      <c r="B54" s="1923"/>
      <c r="C54" s="1923"/>
      <c r="D54" s="1923"/>
      <c r="E54" s="1923"/>
      <c r="F54" s="1923"/>
      <c r="G54" s="1923"/>
      <c r="H54" s="1923"/>
      <c r="I54" s="1923"/>
      <c r="J54" s="1923"/>
      <c r="K54" s="1923"/>
      <c r="L54" s="1923"/>
      <c r="M54" s="1923"/>
      <c r="N54" s="1923"/>
      <c r="O54" s="1923"/>
      <c r="P54" s="1923"/>
      <c r="Q54" s="1923"/>
      <c r="R54" s="1923"/>
      <c r="S54" s="1924"/>
      <c r="T54" s="897">
        <v>39</v>
      </c>
      <c r="U54" s="930"/>
      <c r="V54" s="931" t="s">
        <v>222</v>
      </c>
      <c r="W54" s="932"/>
      <c r="X54" s="932"/>
      <c r="Y54" s="932"/>
      <c r="Z54" s="933"/>
      <c r="AA54" s="934"/>
      <c r="AB54" s="934"/>
      <c r="AC54" s="934"/>
      <c r="AD54" s="934"/>
      <c r="AE54" s="935"/>
      <c r="AF54" s="934"/>
      <c r="AG54" s="934"/>
      <c r="AH54" s="934"/>
      <c r="AI54" s="934"/>
      <c r="AJ54" s="935"/>
      <c r="AK54" s="934"/>
      <c r="AL54" s="934"/>
      <c r="AM54" s="934"/>
      <c r="AN54" s="934"/>
      <c r="AO54" s="935"/>
    </row>
    <row r="55" spans="1:41" s="945" customFormat="1" ht="18" customHeight="1">
      <c r="A55" s="936" t="s">
        <v>924</v>
      </c>
      <c r="B55" s="937"/>
      <c r="C55" s="938"/>
      <c r="D55" s="938"/>
      <c r="E55" s="938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7"/>
      <c r="R55" s="937"/>
      <c r="S55" s="939"/>
      <c r="T55" s="1925" t="s">
        <v>553</v>
      </c>
      <c r="U55" s="1926"/>
      <c r="V55" s="940"/>
      <c r="W55" s="940"/>
      <c r="X55" s="940"/>
      <c r="Y55" s="940"/>
      <c r="Z55" s="941"/>
      <c r="AA55" s="942"/>
      <c r="AB55" s="943"/>
      <c r="AC55" s="943"/>
      <c r="AD55" s="943"/>
      <c r="AE55" s="944"/>
      <c r="AF55" s="942"/>
      <c r="AG55" s="943"/>
      <c r="AH55" s="943"/>
      <c r="AI55" s="943"/>
      <c r="AJ55" s="944"/>
      <c r="AK55" s="942"/>
      <c r="AL55" s="943"/>
      <c r="AM55" s="943"/>
      <c r="AN55" s="943"/>
      <c r="AO55" s="944"/>
    </row>
    <row r="56" spans="1:41" s="945" customFormat="1" ht="15" customHeight="1">
      <c r="A56" s="927" t="s">
        <v>925</v>
      </c>
      <c r="B56" s="946"/>
      <c r="C56" s="947"/>
      <c r="D56" s="947"/>
      <c r="E56" s="947"/>
      <c r="F56" s="946"/>
      <c r="G56" s="946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46"/>
      <c r="S56" s="948"/>
      <c r="T56" s="1927"/>
      <c r="U56" s="1928"/>
      <c r="V56" s="940"/>
      <c r="W56" s="949"/>
      <c r="X56" s="949"/>
      <c r="Y56" s="949"/>
      <c r="Z56" s="941"/>
      <c r="AA56" s="950"/>
      <c r="AB56" s="940"/>
      <c r="AC56" s="940"/>
      <c r="AD56" s="940"/>
      <c r="AE56" s="941"/>
      <c r="AF56" s="950"/>
      <c r="AG56" s="940"/>
      <c r="AH56" s="940"/>
      <c r="AI56" s="940"/>
      <c r="AJ56" s="941"/>
      <c r="AK56" s="950"/>
      <c r="AL56" s="940"/>
      <c r="AM56" s="940"/>
      <c r="AN56" s="940"/>
      <c r="AO56" s="941"/>
    </row>
    <row r="57" spans="1:41" s="945" customFormat="1" ht="15" customHeight="1">
      <c r="A57" s="927" t="s">
        <v>926</v>
      </c>
      <c r="B57" s="946"/>
      <c r="C57" s="947"/>
      <c r="D57" s="947"/>
      <c r="E57" s="947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8"/>
      <c r="T57" s="1927"/>
      <c r="U57" s="1928"/>
      <c r="V57" s="940"/>
      <c r="W57" s="940"/>
      <c r="X57" s="940"/>
      <c r="Y57" s="940"/>
      <c r="Z57" s="941"/>
      <c r="AA57" s="950"/>
      <c r="AB57" s="940"/>
      <c r="AC57" s="940"/>
      <c r="AD57" s="940"/>
      <c r="AE57" s="941"/>
      <c r="AF57" s="950"/>
      <c r="AG57" s="940"/>
      <c r="AH57" s="940"/>
      <c r="AI57" s="940"/>
      <c r="AJ57" s="941"/>
      <c r="AK57" s="950"/>
      <c r="AL57" s="940"/>
      <c r="AM57" s="940"/>
      <c r="AN57" s="940"/>
      <c r="AO57" s="941"/>
    </row>
    <row r="58" spans="1:41" s="945" customFormat="1" ht="15" customHeight="1">
      <c r="A58" s="892" t="s">
        <v>927</v>
      </c>
      <c r="B58" s="951"/>
      <c r="C58" s="952"/>
      <c r="D58" s="952"/>
      <c r="E58" s="952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3"/>
      <c r="T58" s="1929"/>
      <c r="U58" s="1930"/>
      <c r="V58" s="940"/>
      <c r="W58" s="940"/>
      <c r="X58" s="940"/>
      <c r="Y58" s="940"/>
      <c r="Z58" s="941"/>
      <c r="AA58" s="950"/>
      <c r="AB58" s="940"/>
      <c r="AC58" s="940"/>
      <c r="AD58" s="940"/>
      <c r="AE58" s="941"/>
      <c r="AF58" s="950"/>
      <c r="AG58" s="940"/>
      <c r="AH58" s="940"/>
      <c r="AI58" s="940"/>
      <c r="AJ58" s="941"/>
      <c r="AK58" s="950"/>
      <c r="AL58" s="940"/>
      <c r="AM58" s="940"/>
      <c r="AN58" s="940"/>
      <c r="AO58" s="941"/>
    </row>
    <row r="59" spans="1:41" s="945" customFormat="1" ht="21.75" customHeight="1" thickBot="1">
      <c r="A59" s="892" t="s">
        <v>928</v>
      </c>
      <c r="B59" s="885"/>
      <c r="C59" s="954"/>
      <c r="D59" s="954"/>
      <c r="E59" s="954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7"/>
      <c r="T59" s="955">
        <v>41</v>
      </c>
      <c r="U59" s="956"/>
      <c r="V59" s="957" t="s">
        <v>222</v>
      </c>
      <c r="W59" s="957"/>
      <c r="X59" s="957"/>
      <c r="Y59" s="957"/>
      <c r="Z59" s="958"/>
      <c r="AA59" s="959"/>
      <c r="AB59" s="959"/>
      <c r="AC59" s="959"/>
      <c r="AD59" s="959"/>
      <c r="AE59" s="960"/>
      <c r="AF59" s="959"/>
      <c r="AG59" s="959"/>
      <c r="AH59" s="959"/>
      <c r="AI59" s="959"/>
      <c r="AJ59" s="960"/>
      <c r="AK59" s="959"/>
      <c r="AL59" s="959"/>
      <c r="AM59" s="959"/>
      <c r="AN59" s="959"/>
      <c r="AO59" s="960"/>
    </row>
    <row r="60" spans="1:41" s="945" customFormat="1" ht="24.75" customHeight="1">
      <c r="A60" s="1941" t="s">
        <v>929</v>
      </c>
      <c r="B60" s="1942"/>
      <c r="C60" s="1942"/>
      <c r="D60" s="1942"/>
      <c r="E60" s="1942"/>
      <c r="F60" s="1942"/>
      <c r="G60" s="1942"/>
      <c r="H60" s="1942"/>
      <c r="I60" s="1942"/>
      <c r="J60" s="1942"/>
      <c r="K60" s="1942"/>
      <c r="L60" s="1942"/>
      <c r="M60" s="1942"/>
      <c r="N60" s="1942"/>
      <c r="O60" s="1942"/>
      <c r="P60" s="1942"/>
      <c r="Q60" s="1942"/>
      <c r="R60" s="1942"/>
      <c r="S60" s="1943"/>
      <c r="T60" s="1925" t="s">
        <v>557</v>
      </c>
      <c r="U60" s="1931"/>
      <c r="V60" s="2000">
        <v>0</v>
      </c>
      <c r="W60" s="2001"/>
      <c r="X60" s="2001"/>
      <c r="Y60" s="2001"/>
      <c r="Z60" s="2002"/>
      <c r="AA60" s="2006">
        <v>0</v>
      </c>
      <c r="AB60" s="2001"/>
      <c r="AC60" s="2001"/>
      <c r="AD60" s="2001"/>
      <c r="AE60" s="2002"/>
      <c r="AF60" s="2006">
        <v>0</v>
      </c>
      <c r="AG60" s="2001"/>
      <c r="AH60" s="2001"/>
      <c r="AI60" s="2001"/>
      <c r="AJ60" s="2002"/>
      <c r="AK60" s="2006"/>
      <c r="AL60" s="2001"/>
      <c r="AM60" s="2001"/>
      <c r="AN60" s="2001"/>
      <c r="AO60" s="2002"/>
    </row>
    <row r="61" spans="1:41" s="945" customFormat="1" ht="12.75" customHeight="1">
      <c r="A61" s="961" t="s">
        <v>930</v>
      </c>
      <c r="B61" s="885"/>
      <c r="C61" s="954"/>
      <c r="D61" s="954"/>
      <c r="E61" s="954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7"/>
      <c r="T61" s="1929"/>
      <c r="U61" s="1932"/>
      <c r="V61" s="2003"/>
      <c r="W61" s="2004"/>
      <c r="X61" s="2004"/>
      <c r="Y61" s="2004"/>
      <c r="Z61" s="2005"/>
      <c r="AA61" s="2007"/>
      <c r="AB61" s="2004"/>
      <c r="AC61" s="2004"/>
      <c r="AD61" s="2004"/>
      <c r="AE61" s="2005"/>
      <c r="AF61" s="2007"/>
      <c r="AG61" s="2004"/>
      <c r="AH61" s="2004"/>
      <c r="AI61" s="2004"/>
      <c r="AJ61" s="2005"/>
      <c r="AK61" s="2007"/>
      <c r="AL61" s="2004"/>
      <c r="AM61" s="2004"/>
      <c r="AN61" s="2004"/>
      <c r="AO61" s="2005"/>
    </row>
    <row r="62" spans="1:41" s="945" customFormat="1" ht="21.75" customHeight="1">
      <c r="A62" s="892" t="s">
        <v>931</v>
      </c>
      <c r="B62" s="885"/>
      <c r="C62" s="954"/>
      <c r="D62" s="954"/>
      <c r="E62" s="954"/>
      <c r="F62" s="886"/>
      <c r="G62" s="886"/>
      <c r="H62" s="886"/>
      <c r="I62" s="886"/>
      <c r="J62" s="886"/>
      <c r="K62" s="886"/>
      <c r="L62" s="886"/>
      <c r="M62" s="886"/>
      <c r="N62" s="886"/>
      <c r="O62" s="886"/>
      <c r="P62" s="886"/>
      <c r="Q62" s="886"/>
      <c r="R62" s="886"/>
      <c r="S62" s="887"/>
      <c r="T62" s="955">
        <v>43</v>
      </c>
      <c r="U62" s="956"/>
      <c r="V62" s="905"/>
      <c r="W62" s="905"/>
      <c r="X62" s="905"/>
      <c r="Y62" s="905"/>
      <c r="Z62" s="906"/>
      <c r="AA62" s="905"/>
      <c r="AB62" s="905"/>
      <c r="AC62" s="905"/>
      <c r="AD62" s="905"/>
      <c r="AE62" s="906"/>
      <c r="AF62" s="905"/>
      <c r="AG62" s="905"/>
      <c r="AH62" s="905"/>
      <c r="AI62" s="905"/>
      <c r="AJ62" s="906"/>
      <c r="AK62" s="905"/>
      <c r="AL62" s="905"/>
      <c r="AM62" s="905"/>
      <c r="AN62" s="905"/>
      <c r="AO62" s="906"/>
    </row>
    <row r="63" spans="1:41" s="945" customFormat="1" ht="21.75" customHeight="1">
      <c r="A63" s="892" t="s">
        <v>932</v>
      </c>
      <c r="B63" s="885"/>
      <c r="C63" s="954"/>
      <c r="D63" s="954"/>
      <c r="E63" s="954"/>
      <c r="F63" s="886"/>
      <c r="G63" s="886"/>
      <c r="H63" s="886"/>
      <c r="I63" s="886"/>
      <c r="J63" s="886"/>
      <c r="K63" s="886"/>
      <c r="L63" s="886"/>
      <c r="M63" s="886"/>
      <c r="N63" s="886"/>
      <c r="O63" s="886"/>
      <c r="P63" s="886"/>
      <c r="Q63" s="886"/>
      <c r="R63" s="886"/>
      <c r="S63" s="887"/>
      <c r="T63" s="955">
        <v>44</v>
      </c>
      <c r="U63" s="956"/>
      <c r="V63" s="1985">
        <v>100108</v>
      </c>
      <c r="W63" s="1974"/>
      <c r="X63" s="1974"/>
      <c r="Y63" s="1974"/>
      <c r="Z63" s="1975"/>
      <c r="AA63" s="1985">
        <v>100348</v>
      </c>
      <c r="AB63" s="1974"/>
      <c r="AC63" s="1974"/>
      <c r="AD63" s="1974"/>
      <c r="AE63" s="1975"/>
      <c r="AF63" s="1985">
        <v>100348</v>
      </c>
      <c r="AG63" s="1974"/>
      <c r="AH63" s="1974"/>
      <c r="AI63" s="1974"/>
      <c r="AJ63" s="1975"/>
      <c r="AK63" s="905"/>
      <c r="AL63" s="905"/>
      <c r="AM63" s="905"/>
      <c r="AN63" s="905"/>
      <c r="AO63" s="906"/>
    </row>
    <row r="64" spans="1:41" s="945" customFormat="1" ht="10.5" customHeight="1">
      <c r="A64" s="1916" t="s">
        <v>933</v>
      </c>
      <c r="B64" s="1917"/>
      <c r="C64" s="1917"/>
      <c r="D64" s="1917"/>
      <c r="E64" s="1917"/>
      <c r="F64" s="1917"/>
      <c r="G64" s="1917"/>
      <c r="H64" s="1917"/>
      <c r="I64" s="1917"/>
      <c r="J64" s="1917"/>
      <c r="K64" s="1917"/>
      <c r="L64" s="1917"/>
      <c r="M64" s="1917"/>
      <c r="N64" s="1917"/>
      <c r="O64" s="1917"/>
      <c r="P64" s="1917"/>
      <c r="Q64" s="1917"/>
      <c r="R64" s="1917"/>
      <c r="S64" s="1918"/>
      <c r="T64" s="1925" t="s">
        <v>563</v>
      </c>
      <c r="U64" s="1926"/>
      <c r="V64" s="2008">
        <v>341786</v>
      </c>
      <c r="W64" s="2009"/>
      <c r="X64" s="2009"/>
      <c r="Y64" s="2009"/>
      <c r="Z64" s="2010"/>
      <c r="AA64" s="2008">
        <v>334754</v>
      </c>
      <c r="AB64" s="2009"/>
      <c r="AC64" s="2009"/>
      <c r="AD64" s="2009"/>
      <c r="AE64" s="2010"/>
      <c r="AF64" s="2008">
        <v>334754</v>
      </c>
      <c r="AG64" s="2009"/>
      <c r="AH64" s="2009"/>
      <c r="AI64" s="2009"/>
      <c r="AJ64" s="2010"/>
      <c r="AK64" s="962"/>
      <c r="AL64" s="962"/>
      <c r="AM64" s="962"/>
      <c r="AN64" s="962"/>
      <c r="AO64" s="963"/>
    </row>
    <row r="65" spans="1:41" s="945" customFormat="1" ht="11.25" customHeight="1">
      <c r="A65" s="1919"/>
      <c r="B65" s="1920"/>
      <c r="C65" s="1920"/>
      <c r="D65" s="1920"/>
      <c r="E65" s="1920"/>
      <c r="F65" s="1920"/>
      <c r="G65" s="1920"/>
      <c r="H65" s="1920"/>
      <c r="I65" s="1920"/>
      <c r="J65" s="1920"/>
      <c r="K65" s="1920"/>
      <c r="L65" s="1920"/>
      <c r="M65" s="1920"/>
      <c r="N65" s="1920"/>
      <c r="O65" s="1920"/>
      <c r="P65" s="1920"/>
      <c r="Q65" s="1920"/>
      <c r="R65" s="1920"/>
      <c r="S65" s="1921"/>
      <c r="T65" s="1929"/>
      <c r="U65" s="1930"/>
      <c r="V65" s="2011"/>
      <c r="W65" s="2012"/>
      <c r="X65" s="2012"/>
      <c r="Y65" s="2012"/>
      <c r="Z65" s="2013"/>
      <c r="AA65" s="2011"/>
      <c r="AB65" s="2012"/>
      <c r="AC65" s="2012"/>
      <c r="AD65" s="2012"/>
      <c r="AE65" s="2013"/>
      <c r="AF65" s="2011"/>
      <c r="AG65" s="2012"/>
      <c r="AH65" s="2012"/>
      <c r="AI65" s="2012"/>
      <c r="AJ65" s="2013"/>
      <c r="AK65" s="905"/>
      <c r="AL65" s="905"/>
      <c r="AM65" s="905"/>
      <c r="AN65" s="905"/>
      <c r="AO65" s="906"/>
    </row>
    <row r="66" spans="1:41" s="945" customFormat="1" ht="21.75" customHeight="1">
      <c r="A66" s="892" t="s">
        <v>934</v>
      </c>
      <c r="B66" s="885"/>
      <c r="C66" s="954"/>
      <c r="D66" s="954"/>
      <c r="E66" s="954"/>
      <c r="F66" s="886"/>
      <c r="G66" s="886"/>
      <c r="H66" s="886"/>
      <c r="I66" s="886"/>
      <c r="J66" s="886"/>
      <c r="K66" s="886"/>
      <c r="L66" s="886"/>
      <c r="M66" s="886"/>
      <c r="N66" s="886"/>
      <c r="O66" s="886"/>
      <c r="P66" s="886"/>
      <c r="Q66" s="886"/>
      <c r="R66" s="886"/>
      <c r="S66" s="887"/>
      <c r="T66" s="964">
        <v>46</v>
      </c>
      <c r="U66" s="930"/>
      <c r="V66" s="965"/>
      <c r="W66" s="965"/>
      <c r="X66" s="965"/>
      <c r="Y66" s="965"/>
      <c r="Z66" s="966"/>
      <c r="AA66" s="965"/>
      <c r="AB66" s="965"/>
      <c r="AC66" s="965"/>
      <c r="AD66" s="965"/>
      <c r="AE66" s="966"/>
      <c r="AF66" s="965"/>
      <c r="AG66" s="965"/>
      <c r="AH66" s="965"/>
      <c r="AI66" s="965"/>
      <c r="AJ66" s="966"/>
      <c r="AK66" s="967"/>
      <c r="AL66" s="967"/>
      <c r="AM66" s="967"/>
      <c r="AN66" s="967"/>
      <c r="AO66" s="968"/>
    </row>
    <row r="67" spans="1:41" s="945" customFormat="1" ht="21.75" customHeight="1" thickBot="1">
      <c r="A67" s="908" t="s">
        <v>935</v>
      </c>
      <c r="B67" s="885"/>
      <c r="C67" s="954"/>
      <c r="D67" s="954"/>
      <c r="E67" s="954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7"/>
      <c r="T67" s="955">
        <v>47</v>
      </c>
      <c r="U67" s="898"/>
      <c r="V67" s="2014">
        <v>441894</v>
      </c>
      <c r="W67" s="1989"/>
      <c r="X67" s="1989"/>
      <c r="Y67" s="1989"/>
      <c r="Z67" s="1990"/>
      <c r="AA67" s="2015">
        <v>435102</v>
      </c>
      <c r="AB67" s="1989"/>
      <c r="AC67" s="1989"/>
      <c r="AD67" s="1989"/>
      <c r="AE67" s="1990"/>
      <c r="AF67" s="2015">
        <v>435102</v>
      </c>
      <c r="AG67" s="1989"/>
      <c r="AH67" s="1989"/>
      <c r="AI67" s="1989"/>
      <c r="AJ67" s="1990"/>
      <c r="AK67" s="969"/>
      <c r="AL67" s="969"/>
      <c r="AM67" s="969"/>
      <c r="AN67" s="969"/>
      <c r="AO67" s="970"/>
    </row>
    <row r="68" spans="1:41" s="945" customFormat="1" ht="21.75" customHeight="1">
      <c r="A68" s="892" t="s">
        <v>936</v>
      </c>
      <c r="B68" s="893"/>
      <c r="C68" s="909"/>
      <c r="D68" s="893"/>
      <c r="E68" s="894"/>
      <c r="F68" s="895"/>
      <c r="G68" s="895"/>
      <c r="H68" s="895"/>
      <c r="I68" s="895"/>
      <c r="J68" s="895"/>
      <c r="K68" s="895"/>
      <c r="L68" s="895"/>
      <c r="M68" s="895"/>
      <c r="N68" s="895"/>
      <c r="O68" s="895"/>
      <c r="P68" s="895"/>
      <c r="Q68" s="895"/>
      <c r="R68" s="895"/>
      <c r="S68" s="896"/>
      <c r="T68" s="955">
        <v>48</v>
      </c>
      <c r="U68" s="901"/>
      <c r="V68" s="905"/>
      <c r="W68" s="905"/>
      <c r="X68" s="905"/>
      <c r="Y68" s="905"/>
      <c r="Z68" s="906"/>
      <c r="AA68" s="1982">
        <v>88480</v>
      </c>
      <c r="AB68" s="1983"/>
      <c r="AC68" s="1983"/>
      <c r="AD68" s="1983"/>
      <c r="AE68" s="1984"/>
      <c r="AF68" s="905"/>
      <c r="AG68" s="905"/>
      <c r="AH68" s="905"/>
      <c r="AI68" s="905"/>
      <c r="AJ68" s="906"/>
      <c r="AK68" s="905"/>
      <c r="AL68" s="905"/>
      <c r="AM68" s="905"/>
      <c r="AN68" s="905"/>
      <c r="AO68" s="906"/>
    </row>
    <row r="69" spans="1:41" s="945" customFormat="1" ht="21.75" customHeight="1">
      <c r="A69" s="892" t="s">
        <v>937</v>
      </c>
      <c r="B69" s="893"/>
      <c r="C69" s="909"/>
      <c r="D69" s="893"/>
      <c r="E69" s="894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6"/>
      <c r="T69" s="971">
        <v>49</v>
      </c>
      <c r="U69" s="915"/>
      <c r="V69" s="972"/>
      <c r="W69" s="972"/>
      <c r="X69" s="972"/>
      <c r="Y69" s="972"/>
      <c r="Z69" s="973"/>
      <c r="AA69" s="972"/>
      <c r="AB69" s="972"/>
      <c r="AC69" s="972"/>
      <c r="AD69" s="972"/>
      <c r="AE69" s="973"/>
      <c r="AF69" s="972"/>
      <c r="AG69" s="972"/>
      <c r="AH69" s="972"/>
      <c r="AI69" s="972"/>
      <c r="AJ69" s="973"/>
      <c r="AK69" s="972"/>
      <c r="AL69" s="972"/>
      <c r="AM69" s="972"/>
      <c r="AN69" s="972"/>
      <c r="AO69" s="973"/>
    </row>
    <row r="70" spans="1:41" ht="27.75" customHeight="1">
      <c r="A70" s="1911" t="s">
        <v>938</v>
      </c>
      <c r="B70" s="1912"/>
      <c r="C70" s="1912"/>
      <c r="D70" s="1912"/>
      <c r="E70" s="1912"/>
      <c r="F70" s="1912"/>
      <c r="G70" s="1912"/>
      <c r="H70" s="1912"/>
      <c r="I70" s="1912"/>
      <c r="J70" s="1912"/>
      <c r="K70" s="1912"/>
      <c r="L70" s="1912"/>
      <c r="M70" s="1912"/>
      <c r="N70" s="1912"/>
      <c r="O70" s="1912"/>
      <c r="P70" s="1912"/>
      <c r="Q70" s="1912"/>
      <c r="R70" s="1912"/>
      <c r="S70" s="1913"/>
      <c r="T70" s="964">
        <v>50</v>
      </c>
      <c r="U70" s="889"/>
      <c r="V70" s="974"/>
      <c r="W70" s="967"/>
      <c r="X70" s="967"/>
      <c r="Y70" s="967"/>
      <c r="Z70" s="968"/>
      <c r="AA70" s="967"/>
      <c r="AB70" s="967"/>
      <c r="AC70" s="967"/>
      <c r="AD70" s="967"/>
      <c r="AE70" s="968"/>
      <c r="AF70" s="967"/>
      <c r="AG70" s="967"/>
      <c r="AH70" s="967"/>
      <c r="AI70" s="967"/>
      <c r="AJ70" s="968"/>
      <c r="AK70" s="967"/>
      <c r="AL70" s="967"/>
      <c r="AM70" s="967"/>
      <c r="AN70" s="967"/>
      <c r="AO70" s="968"/>
    </row>
    <row r="71" spans="1:41" ht="21.75" customHeight="1">
      <c r="A71" s="892" t="s">
        <v>939</v>
      </c>
      <c r="B71" s="952"/>
      <c r="C71" s="952"/>
      <c r="D71" s="952"/>
      <c r="E71" s="951"/>
      <c r="F71" s="951"/>
      <c r="G71" s="951"/>
      <c r="H71" s="951"/>
      <c r="I71" s="951"/>
      <c r="J71" s="951"/>
      <c r="K71" s="951"/>
      <c r="L71" s="951"/>
      <c r="M71" s="951"/>
      <c r="N71" s="951"/>
      <c r="O71" s="951"/>
      <c r="P71" s="951"/>
      <c r="Q71" s="951"/>
      <c r="R71" s="951"/>
      <c r="S71" s="953"/>
      <c r="T71" s="955">
        <v>51</v>
      </c>
      <c r="U71" s="975"/>
      <c r="V71" s="1962" t="s">
        <v>222</v>
      </c>
      <c r="W71" s="1963"/>
      <c r="X71" s="1963"/>
      <c r="Y71" s="1963"/>
      <c r="Z71" s="1964"/>
      <c r="AA71" s="905"/>
      <c r="AB71" s="905"/>
      <c r="AC71" s="905"/>
      <c r="AD71" s="905"/>
      <c r="AE71" s="906"/>
      <c r="AF71" s="905"/>
      <c r="AG71" s="905"/>
      <c r="AH71" s="905"/>
      <c r="AI71" s="905"/>
      <c r="AJ71" s="906"/>
      <c r="AK71" s="905"/>
      <c r="AL71" s="905"/>
      <c r="AM71" s="905"/>
      <c r="AN71" s="905"/>
      <c r="AO71" s="906"/>
    </row>
    <row r="72" spans="1:41" ht="21.75" customHeight="1">
      <c r="A72" s="1968" t="s">
        <v>940</v>
      </c>
      <c r="B72" s="1969"/>
      <c r="C72" s="1969"/>
      <c r="D72" s="1969"/>
      <c r="E72" s="1969"/>
      <c r="F72" s="1969"/>
      <c r="G72" s="1969"/>
      <c r="H72" s="1969"/>
      <c r="I72" s="1969"/>
      <c r="J72" s="1969"/>
      <c r="K72" s="1969"/>
      <c r="L72" s="1969"/>
      <c r="M72" s="1969"/>
      <c r="N72" s="1969"/>
      <c r="O72" s="1969"/>
      <c r="P72" s="1969"/>
      <c r="Q72" s="1969"/>
      <c r="R72" s="1969"/>
      <c r="S72" s="1970"/>
      <c r="T72" s="1971" t="s">
        <v>577</v>
      </c>
      <c r="U72" s="1972"/>
      <c r="V72" s="976"/>
      <c r="W72" s="976"/>
      <c r="X72" s="976"/>
      <c r="Y72" s="976"/>
      <c r="Z72" s="977"/>
      <c r="AA72" s="905"/>
      <c r="AB72" s="905"/>
      <c r="AC72" s="905"/>
      <c r="AD72" s="905"/>
      <c r="AE72" s="906"/>
      <c r="AF72" s="905"/>
      <c r="AG72" s="905"/>
      <c r="AH72" s="905"/>
      <c r="AI72" s="905"/>
      <c r="AJ72" s="906"/>
      <c r="AK72" s="905"/>
      <c r="AL72" s="905"/>
      <c r="AM72" s="905"/>
      <c r="AN72" s="905"/>
      <c r="AO72" s="906"/>
    </row>
    <row r="73" spans="1:41" ht="21.75" customHeight="1" thickBot="1">
      <c r="A73" s="978" t="s">
        <v>941</v>
      </c>
      <c r="B73" s="979"/>
      <c r="C73" s="980"/>
      <c r="D73" s="979"/>
      <c r="E73" s="905"/>
      <c r="F73" s="981"/>
      <c r="G73" s="981"/>
      <c r="H73" s="981"/>
      <c r="I73" s="981"/>
      <c r="J73" s="981"/>
      <c r="K73" s="981"/>
      <c r="L73" s="981"/>
      <c r="M73" s="981"/>
      <c r="N73" s="981"/>
      <c r="O73" s="981"/>
      <c r="P73" s="981"/>
      <c r="Q73" s="981"/>
      <c r="R73" s="981"/>
      <c r="S73" s="982"/>
      <c r="T73" s="983">
        <v>53</v>
      </c>
      <c r="U73" s="984"/>
      <c r="V73" s="976" t="s">
        <v>942</v>
      </c>
      <c r="W73" s="976"/>
      <c r="X73" s="976"/>
      <c r="Y73" s="976"/>
      <c r="Z73" s="977"/>
      <c r="AA73" s="2016">
        <v>3830</v>
      </c>
      <c r="AB73" s="2017"/>
      <c r="AC73" s="2017"/>
      <c r="AD73" s="2017"/>
      <c r="AE73" s="2018"/>
      <c r="AF73" s="2016">
        <v>3830</v>
      </c>
      <c r="AG73" s="2017"/>
      <c r="AH73" s="2017"/>
      <c r="AI73" s="2017"/>
      <c r="AJ73" s="2018"/>
      <c r="AK73" s="905"/>
      <c r="AL73" s="905"/>
      <c r="AM73" s="905"/>
      <c r="AN73" s="905"/>
      <c r="AO73" s="906"/>
    </row>
    <row r="74" spans="1:41" ht="29.25" customHeight="1" thickBot="1">
      <c r="A74" s="1965" t="s">
        <v>943</v>
      </c>
      <c r="B74" s="1966"/>
      <c r="C74" s="1966"/>
      <c r="D74" s="1966"/>
      <c r="E74" s="1966"/>
      <c r="F74" s="1966"/>
      <c r="G74" s="1966"/>
      <c r="H74" s="1966"/>
      <c r="I74" s="1966"/>
      <c r="J74" s="1966"/>
      <c r="K74" s="1966"/>
      <c r="L74" s="1966"/>
      <c r="M74" s="1966"/>
      <c r="N74" s="1966"/>
      <c r="O74" s="1966"/>
      <c r="P74" s="1966"/>
      <c r="Q74" s="1966"/>
      <c r="R74" s="1966"/>
      <c r="S74" s="1967"/>
      <c r="T74" s="955">
        <v>54</v>
      </c>
      <c r="U74" s="985"/>
      <c r="V74" s="1986">
        <v>3675635</v>
      </c>
      <c r="W74" s="1980"/>
      <c r="X74" s="1980"/>
      <c r="Y74" s="1980"/>
      <c r="Z74" s="1981"/>
      <c r="AA74" s="1979">
        <v>3914021</v>
      </c>
      <c r="AB74" s="1980"/>
      <c r="AC74" s="1980"/>
      <c r="AD74" s="1980"/>
      <c r="AE74" s="1981"/>
      <c r="AF74" s="1979">
        <v>3825541</v>
      </c>
      <c r="AG74" s="1980"/>
      <c r="AH74" s="1980"/>
      <c r="AI74" s="1980"/>
      <c r="AJ74" s="1981"/>
      <c r="AK74" s="1979">
        <v>0</v>
      </c>
      <c r="AL74" s="1980"/>
      <c r="AM74" s="1980"/>
      <c r="AN74" s="1980"/>
      <c r="AO74" s="1981"/>
    </row>
    <row r="75" spans="16:22" ht="21.75" customHeight="1">
      <c r="P75" s="854" t="s">
        <v>222</v>
      </c>
      <c r="T75" s="986"/>
      <c r="U75" s="856"/>
      <c r="V75" s="855"/>
    </row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spans="1:4" ht="21.75" customHeight="1">
      <c r="A143" s="987"/>
      <c r="B143" s="987"/>
      <c r="C143" s="987"/>
      <c r="D143" s="987"/>
    </row>
    <row r="144" spans="1:4" ht="21.75" customHeight="1">
      <c r="A144" s="987"/>
      <c r="B144" s="987"/>
      <c r="C144" s="987"/>
      <c r="D144" s="987"/>
    </row>
    <row r="145" spans="1:4" ht="21.75" customHeight="1">
      <c r="A145" s="987"/>
      <c r="B145" s="987"/>
      <c r="C145" s="987"/>
      <c r="D145" s="987"/>
    </row>
    <row r="146" spans="1:4" ht="21.75" customHeight="1">
      <c r="A146" s="987"/>
      <c r="B146" s="987"/>
      <c r="C146" s="987"/>
      <c r="D146" s="987"/>
    </row>
    <row r="147" spans="1:4" ht="21.75" customHeight="1">
      <c r="A147" s="987"/>
      <c r="B147" s="987"/>
      <c r="C147" s="987"/>
      <c r="D147" s="987"/>
    </row>
    <row r="148" spans="1:4" ht="21.75" customHeight="1">
      <c r="A148" s="987"/>
      <c r="B148" s="987"/>
      <c r="C148" s="987"/>
      <c r="D148" s="987"/>
    </row>
    <row r="149" spans="1:4" ht="21.75" customHeight="1">
      <c r="A149" s="987"/>
      <c r="B149" s="987"/>
      <c r="C149" s="987"/>
      <c r="D149" s="987"/>
    </row>
    <row r="150" spans="1:4" ht="21.75" customHeight="1">
      <c r="A150" s="987"/>
      <c r="B150" s="987"/>
      <c r="C150" s="987"/>
      <c r="D150" s="987"/>
    </row>
    <row r="151" spans="1:4" ht="21.75" customHeight="1">
      <c r="A151" s="987"/>
      <c r="B151" s="987"/>
      <c r="C151" s="987"/>
      <c r="D151" s="987"/>
    </row>
    <row r="152" spans="1:4" ht="21.75" customHeight="1">
      <c r="A152" s="987"/>
      <c r="B152" s="987"/>
      <c r="C152" s="987"/>
      <c r="D152" s="987"/>
    </row>
    <row r="153" spans="1:4" ht="21.75" customHeight="1">
      <c r="A153" s="987"/>
      <c r="B153" s="987"/>
      <c r="C153" s="987"/>
      <c r="D153" s="987"/>
    </row>
    <row r="154" spans="1:4" ht="21.75" customHeight="1">
      <c r="A154" s="987"/>
      <c r="B154" s="987"/>
      <c r="C154" s="987"/>
      <c r="D154" s="987"/>
    </row>
    <row r="155" spans="1:4" ht="21.75" customHeight="1">
      <c r="A155" s="987"/>
      <c r="B155" s="987"/>
      <c r="C155" s="987"/>
      <c r="D155" s="987"/>
    </row>
    <row r="156" spans="1:4" ht="21.75" customHeight="1">
      <c r="A156" s="987"/>
      <c r="B156" s="987"/>
      <c r="C156" s="987"/>
      <c r="D156" s="987"/>
    </row>
    <row r="157" spans="1:4" ht="21.75" customHeight="1">
      <c r="A157" s="987"/>
      <c r="B157" s="987"/>
      <c r="C157" s="987"/>
      <c r="D157" s="987"/>
    </row>
    <row r="158" spans="1:4" ht="21.75" customHeight="1">
      <c r="A158" s="987"/>
      <c r="B158" s="987"/>
      <c r="C158" s="987"/>
      <c r="D158" s="987"/>
    </row>
    <row r="159" spans="1:4" ht="21.75" customHeight="1">
      <c r="A159" s="987"/>
      <c r="B159" s="987"/>
      <c r="C159" s="987"/>
      <c r="D159" s="987"/>
    </row>
    <row r="160" spans="1:4" ht="21.75" customHeight="1">
      <c r="A160" s="987"/>
      <c r="B160" s="987"/>
      <c r="C160" s="987"/>
      <c r="D160" s="987"/>
    </row>
    <row r="161" spans="1:4" ht="21.75" customHeight="1">
      <c r="A161" s="987"/>
      <c r="B161" s="987"/>
      <c r="C161" s="987"/>
      <c r="D161" s="987"/>
    </row>
    <row r="162" spans="1:4" ht="21.75" customHeight="1">
      <c r="A162" s="987"/>
      <c r="B162" s="987"/>
      <c r="C162" s="987"/>
      <c r="D162" s="987"/>
    </row>
    <row r="163" spans="1:4" ht="21.75" customHeight="1">
      <c r="A163" s="987"/>
      <c r="B163" s="987"/>
      <c r="C163" s="987"/>
      <c r="D163" s="987"/>
    </row>
    <row r="164" spans="1:4" ht="21.75" customHeight="1">
      <c r="A164" s="987"/>
      <c r="B164" s="987"/>
      <c r="C164" s="987"/>
      <c r="D164" s="987"/>
    </row>
    <row r="165" spans="1:4" ht="21.75" customHeight="1">
      <c r="A165" s="987"/>
      <c r="B165" s="987"/>
      <c r="C165" s="987"/>
      <c r="D165" s="987"/>
    </row>
    <row r="166" spans="1:4" ht="21.75" customHeight="1">
      <c r="A166" s="987"/>
      <c r="B166" s="987"/>
      <c r="C166" s="987"/>
      <c r="D166" s="987"/>
    </row>
    <row r="167" spans="1:4" ht="21.75" customHeight="1">
      <c r="A167" s="987"/>
      <c r="B167" s="987"/>
      <c r="C167" s="987"/>
      <c r="D167" s="987"/>
    </row>
    <row r="168" spans="1:4" ht="21.75" customHeight="1">
      <c r="A168" s="987"/>
      <c r="B168" s="987"/>
      <c r="C168" s="987"/>
      <c r="D168" s="987"/>
    </row>
    <row r="169" spans="1:4" ht="21.75" customHeight="1">
      <c r="A169" s="987"/>
      <c r="B169" s="987"/>
      <c r="C169" s="987"/>
      <c r="D169" s="987"/>
    </row>
    <row r="170" spans="1:4" ht="21.75" customHeight="1">
      <c r="A170" s="987"/>
      <c r="B170" s="987"/>
      <c r="C170" s="987"/>
      <c r="D170" s="987"/>
    </row>
    <row r="171" spans="1:4" ht="21.75" customHeight="1">
      <c r="A171" s="987"/>
      <c r="B171" s="987"/>
      <c r="C171" s="987"/>
      <c r="D171" s="987"/>
    </row>
    <row r="172" spans="1:4" ht="21.75" customHeight="1">
      <c r="A172" s="987"/>
      <c r="B172" s="987"/>
      <c r="C172" s="987"/>
      <c r="D172" s="987"/>
    </row>
    <row r="173" spans="1:4" ht="21.75" customHeight="1">
      <c r="A173" s="987"/>
      <c r="B173" s="987"/>
      <c r="C173" s="987"/>
      <c r="D173" s="987"/>
    </row>
    <row r="174" spans="1:4" ht="21.75" customHeight="1">
      <c r="A174" s="987"/>
      <c r="B174" s="987"/>
      <c r="C174" s="987"/>
      <c r="D174" s="987"/>
    </row>
    <row r="175" spans="1:4" ht="21.75" customHeight="1">
      <c r="A175" s="987"/>
      <c r="B175" s="987"/>
      <c r="C175" s="987"/>
      <c r="D175" s="987"/>
    </row>
    <row r="176" spans="1:4" ht="21.75" customHeight="1">
      <c r="A176" s="987"/>
      <c r="B176" s="987"/>
      <c r="C176" s="987"/>
      <c r="D176" s="987"/>
    </row>
    <row r="177" spans="1:4" ht="21.75" customHeight="1">
      <c r="A177" s="987"/>
      <c r="B177" s="987"/>
      <c r="C177" s="987"/>
      <c r="D177" s="987"/>
    </row>
    <row r="178" spans="1:4" ht="21.75" customHeight="1">
      <c r="A178" s="987"/>
      <c r="B178" s="987"/>
      <c r="C178" s="987"/>
      <c r="D178" s="987"/>
    </row>
    <row r="179" spans="1:4" ht="21.75" customHeight="1">
      <c r="A179" s="987"/>
      <c r="B179" s="987"/>
      <c r="C179" s="987"/>
      <c r="D179" s="987"/>
    </row>
    <row r="180" spans="1:4" ht="21.75" customHeight="1">
      <c r="A180" s="987"/>
      <c r="B180" s="987"/>
      <c r="C180" s="987"/>
      <c r="D180" s="987"/>
    </row>
    <row r="181" spans="1:4" ht="21.75" customHeight="1">
      <c r="A181" s="987"/>
      <c r="B181" s="987"/>
      <c r="C181" s="987"/>
      <c r="D181" s="987"/>
    </row>
    <row r="182" spans="1:4" ht="21.75" customHeight="1">
      <c r="A182" s="987"/>
      <c r="B182" s="987"/>
      <c r="C182" s="987"/>
      <c r="D182" s="987"/>
    </row>
    <row r="183" spans="1:4" ht="21.75" customHeight="1">
      <c r="A183" s="987"/>
      <c r="B183" s="987"/>
      <c r="C183" s="987"/>
      <c r="D183" s="987"/>
    </row>
    <row r="184" spans="1:4" ht="21.75" customHeight="1">
      <c r="A184" s="987"/>
      <c r="B184" s="987"/>
      <c r="C184" s="987"/>
      <c r="D184" s="987"/>
    </row>
    <row r="185" spans="1:4" ht="21.75" customHeight="1">
      <c r="A185" s="987"/>
      <c r="B185" s="987"/>
      <c r="C185" s="987"/>
      <c r="D185" s="987"/>
    </row>
    <row r="186" spans="1:4" ht="21.75" customHeight="1">
      <c r="A186" s="987"/>
      <c r="B186" s="987"/>
      <c r="C186" s="987"/>
      <c r="D186" s="987"/>
    </row>
    <row r="187" spans="1:4" ht="21.75" customHeight="1">
      <c r="A187" s="987"/>
      <c r="B187" s="987"/>
      <c r="C187" s="987"/>
      <c r="D187" s="987"/>
    </row>
    <row r="188" spans="1:4" ht="21.75" customHeight="1">
      <c r="A188" s="987"/>
      <c r="B188" s="987"/>
      <c r="C188" s="987"/>
      <c r="D188" s="987"/>
    </row>
    <row r="189" spans="1:4" ht="21.75" customHeight="1">
      <c r="A189" s="987"/>
      <c r="B189" s="987"/>
      <c r="C189" s="987"/>
      <c r="D189" s="987"/>
    </row>
    <row r="190" spans="1:4" ht="21.75" customHeight="1">
      <c r="A190" s="987"/>
      <c r="B190" s="987"/>
      <c r="C190" s="987"/>
      <c r="D190" s="987"/>
    </row>
    <row r="191" spans="1:4" ht="21.75" customHeight="1">
      <c r="A191" s="987"/>
      <c r="B191" s="987"/>
      <c r="C191" s="987"/>
      <c r="D191" s="987"/>
    </row>
    <row r="192" spans="1:4" ht="21.75" customHeight="1">
      <c r="A192" s="987"/>
      <c r="B192" s="987"/>
      <c r="C192" s="987"/>
      <c r="D192" s="987"/>
    </row>
    <row r="193" spans="1:4" ht="21.75" customHeight="1">
      <c r="A193" s="987"/>
      <c r="B193" s="987"/>
      <c r="C193" s="987"/>
      <c r="D193" s="987"/>
    </row>
    <row r="194" spans="1:4" ht="21.75" customHeight="1">
      <c r="A194" s="987"/>
      <c r="B194" s="987"/>
      <c r="C194" s="987"/>
      <c r="D194" s="987"/>
    </row>
    <row r="195" spans="1:4" ht="21.75" customHeight="1">
      <c r="A195" s="987"/>
      <c r="B195" s="987"/>
      <c r="C195" s="987"/>
      <c r="D195" s="987"/>
    </row>
    <row r="196" spans="1:4" ht="21.75" customHeight="1">
      <c r="A196" s="987"/>
      <c r="B196" s="987"/>
      <c r="C196" s="987"/>
      <c r="D196" s="987"/>
    </row>
    <row r="197" spans="1:4" ht="21.75" customHeight="1">
      <c r="A197" s="987"/>
      <c r="B197" s="987"/>
      <c r="C197" s="987"/>
      <c r="D197" s="987"/>
    </row>
    <row r="198" spans="1:4" ht="21.75" customHeight="1">
      <c r="A198" s="987"/>
      <c r="B198" s="987"/>
      <c r="C198" s="987"/>
      <c r="D198" s="987"/>
    </row>
    <row r="199" spans="1:4" ht="21.75" customHeight="1">
      <c r="A199" s="987"/>
      <c r="B199" s="987"/>
      <c r="C199" s="987"/>
      <c r="D199" s="987"/>
    </row>
    <row r="200" spans="1:4" ht="21.75" customHeight="1">
      <c r="A200" s="987"/>
      <c r="B200" s="987"/>
      <c r="C200" s="987"/>
      <c r="D200" s="987"/>
    </row>
    <row r="201" spans="1:4" ht="21.75" customHeight="1">
      <c r="A201" s="987"/>
      <c r="B201" s="987"/>
      <c r="C201" s="987"/>
      <c r="D201" s="987"/>
    </row>
    <row r="202" spans="1:4" ht="21.75" customHeight="1">
      <c r="A202" s="987"/>
      <c r="B202" s="987"/>
      <c r="C202" s="987"/>
      <c r="D202" s="987"/>
    </row>
    <row r="203" spans="1:4" ht="21.75" customHeight="1">
      <c r="A203" s="987"/>
      <c r="B203" s="987"/>
      <c r="C203" s="987"/>
      <c r="D203" s="987"/>
    </row>
    <row r="204" spans="1:4" ht="21.75" customHeight="1">
      <c r="A204" s="987"/>
      <c r="B204" s="987"/>
      <c r="C204" s="987"/>
      <c r="D204" s="987"/>
    </row>
    <row r="205" spans="1:4" ht="21.75" customHeight="1">
      <c r="A205" s="987"/>
      <c r="B205" s="987"/>
      <c r="C205" s="987"/>
      <c r="D205" s="987"/>
    </row>
    <row r="206" spans="1:4" ht="21.75" customHeight="1">
      <c r="A206" s="987"/>
      <c r="B206" s="987"/>
      <c r="C206" s="987"/>
      <c r="D206" s="987"/>
    </row>
    <row r="207" spans="1:4" ht="21.75" customHeight="1">
      <c r="A207" s="987"/>
      <c r="B207" s="987"/>
      <c r="C207" s="987"/>
      <c r="D207" s="987"/>
    </row>
    <row r="208" spans="1:4" ht="21.75" customHeight="1">
      <c r="A208" s="987"/>
      <c r="B208" s="987"/>
      <c r="C208" s="987"/>
      <c r="D208" s="987"/>
    </row>
    <row r="209" spans="1:4" ht="21.75" customHeight="1">
      <c r="A209" s="987"/>
      <c r="B209" s="987"/>
      <c r="C209" s="987"/>
      <c r="D209" s="987"/>
    </row>
    <row r="210" spans="1:4" ht="21.75" customHeight="1">
      <c r="A210" s="987"/>
      <c r="B210" s="987"/>
      <c r="C210" s="987"/>
      <c r="D210" s="987"/>
    </row>
    <row r="211" spans="1:4" ht="21.75" customHeight="1">
      <c r="A211" s="987"/>
      <c r="B211" s="987"/>
      <c r="C211" s="987"/>
      <c r="D211" s="987"/>
    </row>
    <row r="212" spans="1:4" ht="21.75" customHeight="1">
      <c r="A212" s="987"/>
      <c r="B212" s="987"/>
      <c r="C212" s="987"/>
      <c r="D212" s="987"/>
    </row>
    <row r="213" spans="1:4" ht="21.75" customHeight="1">
      <c r="A213" s="987"/>
      <c r="B213" s="987"/>
      <c r="C213" s="987"/>
      <c r="D213" s="987"/>
    </row>
    <row r="214" spans="1:4" ht="21.75" customHeight="1">
      <c r="A214" s="987"/>
      <c r="B214" s="987"/>
      <c r="C214" s="987"/>
      <c r="D214" s="987"/>
    </row>
    <row r="215" spans="1:4" ht="21.75" customHeight="1">
      <c r="A215" s="987"/>
      <c r="B215" s="987"/>
      <c r="C215" s="987"/>
      <c r="D215" s="987"/>
    </row>
    <row r="216" spans="1:4" ht="21.75" customHeight="1">
      <c r="A216" s="987"/>
      <c r="B216" s="987"/>
      <c r="C216" s="987"/>
      <c r="D216" s="987"/>
    </row>
    <row r="217" spans="1:4" ht="21.75" customHeight="1">
      <c r="A217" s="987"/>
      <c r="B217" s="987"/>
      <c r="C217" s="987"/>
      <c r="D217" s="987"/>
    </row>
    <row r="218" spans="1:4" ht="21.75" customHeight="1">
      <c r="A218" s="987"/>
      <c r="B218" s="987"/>
      <c r="C218" s="987"/>
      <c r="D218" s="987"/>
    </row>
    <row r="219" spans="1:4" ht="21.75" customHeight="1">
      <c r="A219" s="987"/>
      <c r="B219" s="987"/>
      <c r="C219" s="987"/>
      <c r="D219" s="987"/>
    </row>
    <row r="220" spans="1:4" ht="21.75" customHeight="1">
      <c r="A220" s="987"/>
      <c r="B220" s="987"/>
      <c r="C220" s="987"/>
      <c r="D220" s="987"/>
    </row>
    <row r="221" spans="1:4" ht="12.75">
      <c r="A221" s="987"/>
      <c r="B221" s="987"/>
      <c r="C221" s="987"/>
      <c r="D221" s="987"/>
    </row>
    <row r="222" spans="1:4" ht="12.75">
      <c r="A222" s="987"/>
      <c r="B222" s="987"/>
      <c r="C222" s="987"/>
      <c r="D222" s="987"/>
    </row>
    <row r="223" spans="1:4" ht="12.75">
      <c r="A223" s="987"/>
      <c r="B223" s="987"/>
      <c r="C223" s="987"/>
      <c r="D223" s="987"/>
    </row>
    <row r="224" spans="1:4" ht="12.75">
      <c r="A224" s="987"/>
      <c r="B224" s="987"/>
      <c r="C224" s="987"/>
      <c r="D224" s="987"/>
    </row>
    <row r="225" spans="1:4" ht="12.75">
      <c r="A225" s="987"/>
      <c r="B225" s="987"/>
      <c r="C225" s="987"/>
      <c r="D225" s="987"/>
    </row>
  </sheetData>
  <mergeCells count="110">
    <mergeCell ref="AK74:AO74"/>
    <mergeCell ref="AA73:AE73"/>
    <mergeCell ref="AF73:AJ73"/>
    <mergeCell ref="V74:Z74"/>
    <mergeCell ref="AA74:AE74"/>
    <mergeCell ref="AF74:AJ74"/>
    <mergeCell ref="V67:Z67"/>
    <mergeCell ref="AA67:AE67"/>
    <mergeCell ref="AF67:AJ67"/>
    <mergeCell ref="AA68:AE68"/>
    <mergeCell ref="V63:Z63"/>
    <mergeCell ref="AA63:AE63"/>
    <mergeCell ref="AF63:AJ63"/>
    <mergeCell ref="V64:Z65"/>
    <mergeCell ref="AA64:AE65"/>
    <mergeCell ref="AF64:AJ65"/>
    <mergeCell ref="V60:Z61"/>
    <mergeCell ref="AA60:AE61"/>
    <mergeCell ref="AF60:AJ61"/>
    <mergeCell ref="AK60:AO61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AF44:AJ44"/>
    <mergeCell ref="V49:Z49"/>
    <mergeCell ref="AA49:AE49"/>
    <mergeCell ref="AF49:AJ49"/>
    <mergeCell ref="V41:Z41"/>
    <mergeCell ref="AA41:AE41"/>
    <mergeCell ref="AF41:AJ41"/>
    <mergeCell ref="AF43:AJ43"/>
    <mergeCell ref="AF34:AJ34"/>
    <mergeCell ref="AF37:AJ37"/>
    <mergeCell ref="V39:Z39"/>
    <mergeCell ref="AA39:AE39"/>
    <mergeCell ref="AF39:AJ39"/>
    <mergeCell ref="AA40:AE40"/>
    <mergeCell ref="AF40:AJ40"/>
    <mergeCell ref="AK40:AO40"/>
    <mergeCell ref="V40:Z40"/>
    <mergeCell ref="AK30:AO30"/>
    <mergeCell ref="V25:Z25"/>
    <mergeCell ref="V33:Z33"/>
    <mergeCell ref="AA33:AE33"/>
    <mergeCell ref="AF33:AJ33"/>
    <mergeCell ref="AK33:AO33"/>
    <mergeCell ref="AA28:AE28"/>
    <mergeCell ref="AA29:AE29"/>
    <mergeCell ref="AA30:AE30"/>
    <mergeCell ref="AF28:AJ28"/>
    <mergeCell ref="AF29:AJ29"/>
    <mergeCell ref="AF30:AJ30"/>
    <mergeCell ref="AF31:AJ31"/>
    <mergeCell ref="V28:Z28"/>
    <mergeCell ref="V29:Z29"/>
    <mergeCell ref="V30:Z30"/>
    <mergeCell ref="V31:Z31"/>
    <mergeCell ref="AA25:AE25"/>
    <mergeCell ref="AF25:AJ25"/>
    <mergeCell ref="AK25:AO25"/>
    <mergeCell ref="V27:Z27"/>
    <mergeCell ref="AA26:AE26"/>
    <mergeCell ref="AF26:AJ26"/>
    <mergeCell ref="AA27:AE27"/>
    <mergeCell ref="AF27:AJ27"/>
    <mergeCell ref="V23:Z23"/>
    <mergeCell ref="AA23:AE23"/>
    <mergeCell ref="AF18:AJ18"/>
    <mergeCell ref="AF23:AJ23"/>
    <mergeCell ref="AA18:AE18"/>
    <mergeCell ref="AA17:AE17"/>
    <mergeCell ref="AF17:AJ17"/>
    <mergeCell ref="AK17:AO17"/>
    <mergeCell ref="AK18:AO18"/>
    <mergeCell ref="V17:Z17"/>
    <mergeCell ref="V18:Z18"/>
    <mergeCell ref="V19:Z19"/>
    <mergeCell ref="V20:Z20"/>
    <mergeCell ref="V71:Z71"/>
    <mergeCell ref="A74:S74"/>
    <mergeCell ref="A72:S72"/>
    <mergeCell ref="T72:U72"/>
    <mergeCell ref="AK13:AO14"/>
    <mergeCell ref="AK26:AO26"/>
    <mergeCell ref="AK15:AO15"/>
    <mergeCell ref="AF13:AJ14"/>
    <mergeCell ref="T64:U65"/>
    <mergeCell ref="A24:S24"/>
    <mergeCell ref="A48:S48"/>
    <mergeCell ref="A50:S50"/>
    <mergeCell ref="A60:S60"/>
    <mergeCell ref="A70:S70"/>
    <mergeCell ref="A3:AO3"/>
    <mergeCell ref="W11:AB11"/>
    <mergeCell ref="AE11:AF11"/>
    <mergeCell ref="AI11:AL11"/>
    <mergeCell ref="A64:S65"/>
    <mergeCell ref="A54:S54"/>
    <mergeCell ref="T50:U50"/>
    <mergeCell ref="T55:U58"/>
    <mergeCell ref="T60:U61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9" r:id="rId2"/>
  <rowBreaks count="1" manualBreakCount="1">
    <brk id="5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13"/>
  <sheetViews>
    <sheetView showGridLines="0" zoomScale="75" zoomScaleNormal="75" workbookViewId="0" topLeftCell="A52">
      <selection activeCell="AJ8" sqref="AJ8"/>
    </sheetView>
  </sheetViews>
  <sheetFormatPr defaultColWidth="9.140625" defaultRowHeight="12.75"/>
  <cols>
    <col min="1" max="6" width="3.28125" style="988" customWidth="1"/>
    <col min="7" max="7" width="3.8515625" style="988" customWidth="1"/>
    <col min="8" max="11" width="3.28125" style="988" customWidth="1"/>
    <col min="12" max="12" width="3.8515625" style="988" customWidth="1"/>
    <col min="13" max="14" width="3.28125" style="988" customWidth="1"/>
    <col min="15" max="15" width="3.8515625" style="988" customWidth="1"/>
    <col min="16" max="18" width="3.28125" style="988" customWidth="1"/>
    <col min="19" max="19" width="3.421875" style="988" customWidth="1"/>
    <col min="20" max="20" width="1.7109375" style="988" customWidth="1"/>
    <col min="21" max="37" width="3.28125" style="988" customWidth="1"/>
    <col min="38" max="16384" width="9.140625" style="988" customWidth="1"/>
  </cols>
  <sheetData>
    <row r="1" spans="35:36" ht="12.75">
      <c r="AI1" s="989"/>
      <c r="AJ1" s="990"/>
    </row>
    <row r="2" spans="1:36" ht="18">
      <c r="A2" s="991" t="s">
        <v>944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992"/>
      <c r="AF2" s="992"/>
      <c r="AG2" s="992"/>
      <c r="AH2" s="992"/>
      <c r="AI2" s="992"/>
      <c r="AJ2" s="992"/>
    </row>
    <row r="3" spans="1:36" ht="18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</row>
    <row r="4" spans="35:36" ht="12.75">
      <c r="AI4" s="989"/>
      <c r="AJ4" s="989"/>
    </row>
    <row r="5" spans="28:36" ht="12.75">
      <c r="AB5" s="2019" t="s">
        <v>462</v>
      </c>
      <c r="AC5" s="2019"/>
      <c r="AD5" s="2019"/>
      <c r="AE5" s="2019"/>
      <c r="AF5" s="2019"/>
      <c r="AG5" s="2019"/>
      <c r="AH5" s="2019"/>
      <c r="AI5" s="2019"/>
      <c r="AJ5" s="2019"/>
    </row>
    <row r="6" spans="28:36" ht="12.75">
      <c r="AB6" s="993" t="s">
        <v>255</v>
      </c>
      <c r="AC6" s="993"/>
      <c r="AD6" s="993"/>
      <c r="AE6" s="993"/>
      <c r="AF6" s="993"/>
      <c r="AG6" s="993"/>
      <c r="AH6" s="993"/>
      <c r="AI6" s="993"/>
      <c r="AJ6" s="993"/>
    </row>
    <row r="7" ht="13.5" thickBot="1"/>
    <row r="8" spans="1:36" ht="15.75" customHeight="1" thickBot="1">
      <c r="A8" s="994">
        <v>5</v>
      </c>
      <c r="B8" s="995">
        <v>1</v>
      </c>
      <c r="C8" s="995">
        <v>3</v>
      </c>
      <c r="D8" s="995">
        <v>0</v>
      </c>
      <c r="E8" s="995">
        <v>0</v>
      </c>
      <c r="F8" s="996">
        <v>9</v>
      </c>
      <c r="H8" s="994">
        <v>1</v>
      </c>
      <c r="I8" s="995">
        <v>2</v>
      </c>
      <c r="J8" s="995">
        <v>5</v>
      </c>
      <c r="K8" s="996">
        <v>4</v>
      </c>
      <c r="M8" s="994">
        <v>0</v>
      </c>
      <c r="N8" s="996">
        <v>1</v>
      </c>
      <c r="O8" s="997"/>
      <c r="P8" s="994">
        <v>2</v>
      </c>
      <c r="Q8" s="995">
        <v>8</v>
      </c>
      <c r="R8" s="995">
        <v>0</v>
      </c>
      <c r="S8" s="996">
        <v>0</v>
      </c>
      <c r="U8" s="994">
        <v>7</v>
      </c>
      <c r="V8" s="995">
        <v>5</v>
      </c>
      <c r="W8" s="995">
        <v>1</v>
      </c>
      <c r="X8" s="995">
        <v>1</v>
      </c>
      <c r="Y8" s="995">
        <v>1</v>
      </c>
      <c r="Z8" s="996">
        <v>5</v>
      </c>
      <c r="AB8" s="998">
        <v>1</v>
      </c>
      <c r="AC8" s="999">
        <v>7</v>
      </c>
      <c r="AE8" s="1000">
        <v>2</v>
      </c>
      <c r="AF8" s="1001">
        <v>0</v>
      </c>
      <c r="AG8" s="1001">
        <v>0</v>
      </c>
      <c r="AH8" s="1002">
        <v>5</v>
      </c>
      <c r="AJ8" s="1003">
        <v>2</v>
      </c>
    </row>
    <row r="9" spans="1:37" ht="18" customHeight="1">
      <c r="A9" s="1004" t="s">
        <v>226</v>
      </c>
      <c r="B9" s="1004"/>
      <c r="C9" s="1004"/>
      <c r="D9" s="1004"/>
      <c r="E9" s="1004"/>
      <c r="F9" s="1004"/>
      <c r="G9" s="1005"/>
      <c r="H9" s="1004" t="s">
        <v>227</v>
      </c>
      <c r="I9" s="1004"/>
      <c r="J9" s="1004"/>
      <c r="K9" s="1004"/>
      <c r="L9" s="1005"/>
      <c r="M9" s="1006" t="s">
        <v>228</v>
      </c>
      <c r="N9" s="1006"/>
      <c r="O9" s="1005"/>
      <c r="P9" s="1006" t="s">
        <v>792</v>
      </c>
      <c r="Q9" s="1006"/>
      <c r="R9" s="1006"/>
      <c r="S9" s="1006"/>
      <c r="T9" s="1005"/>
      <c r="U9" s="1004" t="s">
        <v>230</v>
      </c>
      <c r="V9" s="1004"/>
      <c r="W9" s="1004"/>
      <c r="X9" s="1004"/>
      <c r="Y9" s="1004"/>
      <c r="Z9" s="1004"/>
      <c r="AB9" s="1004" t="s">
        <v>258</v>
      </c>
      <c r="AC9" s="1004"/>
      <c r="AE9" s="1004" t="s">
        <v>259</v>
      </c>
      <c r="AF9" s="1004"/>
      <c r="AG9" s="1004"/>
      <c r="AH9" s="1004"/>
      <c r="AJ9" s="1004" t="s">
        <v>260</v>
      </c>
      <c r="AK9" s="1005"/>
    </row>
    <row r="10" spans="1:36" ht="12.75">
      <c r="A10" s="1004"/>
      <c r="B10" s="1004"/>
      <c r="C10" s="1004"/>
      <c r="D10" s="1004"/>
      <c r="E10" s="1004"/>
      <c r="F10" s="1004"/>
      <c r="G10" s="1005"/>
      <c r="H10" s="1004"/>
      <c r="I10" s="1004"/>
      <c r="J10" s="1004"/>
      <c r="K10" s="1004"/>
      <c r="L10" s="1005"/>
      <c r="M10" s="1006"/>
      <c r="N10" s="1004"/>
      <c r="O10" s="1004"/>
      <c r="P10" s="1005"/>
      <c r="Q10" s="1006"/>
      <c r="R10" s="1006"/>
      <c r="S10" s="1006"/>
      <c r="T10" s="1006"/>
      <c r="V10" s="1004"/>
      <c r="W10" s="1004"/>
      <c r="X10" s="1004"/>
      <c r="Y10" s="1004"/>
      <c r="Z10" s="1004"/>
      <c r="AB10" s="1004"/>
      <c r="AC10" s="1004"/>
      <c r="AE10" s="1004"/>
      <c r="AF10" s="1004"/>
      <c r="AG10" s="1004"/>
      <c r="AH10" s="1004"/>
      <c r="AJ10" s="1004"/>
    </row>
    <row r="11" ht="12.75">
      <c r="AG11" s="1007" t="s">
        <v>261</v>
      </c>
    </row>
    <row r="12" spans="1:36" ht="38.25" customHeight="1">
      <c r="A12" s="1008" t="s">
        <v>262</v>
      </c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10"/>
      <c r="S12" s="1010"/>
      <c r="T12" s="1011" t="s">
        <v>263</v>
      </c>
      <c r="U12" s="1011"/>
      <c r="V12" s="1008" t="s">
        <v>264</v>
      </c>
      <c r="W12" s="1009"/>
      <c r="X12" s="1009"/>
      <c r="Y12" s="1009"/>
      <c r="Z12" s="1010"/>
      <c r="AA12" s="1008" t="s">
        <v>265</v>
      </c>
      <c r="AB12" s="1009"/>
      <c r="AC12" s="1009"/>
      <c r="AD12" s="1009"/>
      <c r="AE12" s="1010"/>
      <c r="AF12" s="1009" t="s">
        <v>266</v>
      </c>
      <c r="AG12" s="1009"/>
      <c r="AH12" s="1009"/>
      <c r="AI12" s="1009"/>
      <c r="AJ12" s="1010"/>
    </row>
    <row r="13" spans="1:36" ht="12.75">
      <c r="A13" s="1012"/>
      <c r="B13" s="990"/>
      <c r="C13" s="990"/>
      <c r="D13" s="990"/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90"/>
      <c r="S13" s="1013"/>
      <c r="T13" s="992"/>
      <c r="U13" s="992"/>
      <c r="V13" s="1008" t="s">
        <v>267</v>
      </c>
      <c r="W13" s="1009"/>
      <c r="X13" s="1009"/>
      <c r="Y13" s="1009"/>
      <c r="Z13" s="1009"/>
      <c r="AA13" s="1008"/>
      <c r="AB13" s="1009"/>
      <c r="AC13" s="1009"/>
      <c r="AD13" s="1009"/>
      <c r="AE13" s="1010"/>
      <c r="AF13" s="1014"/>
      <c r="AG13" s="1015"/>
      <c r="AH13" s="1015"/>
      <c r="AI13" s="1015"/>
      <c r="AJ13" s="1016"/>
    </row>
    <row r="14" spans="1:36" ht="12.75">
      <c r="A14" s="1017">
        <v>1</v>
      </c>
      <c r="B14" s="1018"/>
      <c r="C14" s="1018"/>
      <c r="D14" s="1018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8"/>
      <c r="S14" s="1018"/>
      <c r="T14" s="1019">
        <v>2</v>
      </c>
      <c r="U14" s="1019"/>
      <c r="V14" s="1020">
        <v>3</v>
      </c>
      <c r="W14" s="1019"/>
      <c r="X14" s="1019"/>
      <c r="Y14" s="1019"/>
      <c r="Z14" s="1019"/>
      <c r="AA14" s="1020">
        <v>4</v>
      </c>
      <c r="AB14" s="1019"/>
      <c r="AC14" s="1019"/>
      <c r="AD14" s="1019"/>
      <c r="AE14" s="1019"/>
      <c r="AF14" s="1020">
        <v>5</v>
      </c>
      <c r="AG14" s="1019"/>
      <c r="AH14" s="1019"/>
      <c r="AI14" s="1019"/>
      <c r="AJ14" s="1018"/>
    </row>
    <row r="15" spans="1:36" ht="21.75" customHeight="1">
      <c r="A15" s="1021" t="s">
        <v>945</v>
      </c>
      <c r="B15" s="1022"/>
      <c r="C15" s="1022"/>
      <c r="D15" s="1022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3"/>
      <c r="R15" s="1023"/>
      <c r="S15" s="1024"/>
      <c r="T15" s="1025" t="s">
        <v>269</v>
      </c>
      <c r="U15" s="1026"/>
      <c r="V15" s="2020"/>
      <c r="W15" s="2021"/>
      <c r="X15" s="2021"/>
      <c r="Y15" s="2021"/>
      <c r="Z15" s="2022"/>
      <c r="AA15" s="2020"/>
      <c r="AB15" s="2021"/>
      <c r="AC15" s="2021"/>
      <c r="AD15" s="2021"/>
      <c r="AE15" s="2022"/>
      <c r="AF15" s="2020"/>
      <c r="AG15" s="2021"/>
      <c r="AH15" s="2021"/>
      <c r="AI15" s="2021"/>
      <c r="AJ15" s="2022"/>
    </row>
    <row r="16" spans="1:36" ht="21.75" customHeight="1">
      <c r="A16" s="1021" t="s">
        <v>946</v>
      </c>
      <c r="B16" s="1022"/>
      <c r="C16" s="1022"/>
      <c r="D16" s="1022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4"/>
      <c r="T16" s="1025" t="s">
        <v>271</v>
      </c>
      <c r="U16" s="1027"/>
      <c r="V16" s="2020"/>
      <c r="W16" s="2021"/>
      <c r="X16" s="2021"/>
      <c r="Y16" s="2021"/>
      <c r="Z16" s="2022"/>
      <c r="AA16" s="2020"/>
      <c r="AB16" s="2021"/>
      <c r="AC16" s="2021"/>
      <c r="AD16" s="2021"/>
      <c r="AE16" s="2022"/>
      <c r="AF16" s="2020"/>
      <c r="AG16" s="2021"/>
      <c r="AH16" s="2021"/>
      <c r="AI16" s="2021"/>
      <c r="AJ16" s="2022"/>
    </row>
    <row r="17" spans="1:36" ht="21.75" customHeight="1">
      <c r="A17" s="1021" t="s">
        <v>947</v>
      </c>
      <c r="B17" s="1022"/>
      <c r="C17" s="1022"/>
      <c r="D17" s="1022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4"/>
      <c r="T17" s="1025" t="s">
        <v>273</v>
      </c>
      <c r="U17" s="1027"/>
      <c r="V17" s="2020">
        <v>27250</v>
      </c>
      <c r="W17" s="2021"/>
      <c r="X17" s="2021"/>
      <c r="Y17" s="2021"/>
      <c r="Z17" s="2022"/>
      <c r="AA17" s="2020">
        <v>28693</v>
      </c>
      <c r="AB17" s="2021"/>
      <c r="AC17" s="2021"/>
      <c r="AD17" s="2021"/>
      <c r="AE17" s="2022"/>
      <c r="AF17" s="2020">
        <v>27561</v>
      </c>
      <c r="AG17" s="2021"/>
      <c r="AH17" s="2021"/>
      <c r="AI17" s="2021"/>
      <c r="AJ17" s="2022"/>
    </row>
    <row r="18" spans="1:36" ht="21.75" customHeight="1">
      <c r="A18" s="1028" t="s">
        <v>948</v>
      </c>
      <c r="B18" s="1022"/>
      <c r="C18" s="1022"/>
      <c r="D18" s="1022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4"/>
      <c r="T18" s="1025" t="s">
        <v>275</v>
      </c>
      <c r="U18" s="1027"/>
      <c r="V18" s="2023">
        <f>SUM(V15:Z17)</f>
        <v>27250</v>
      </c>
      <c r="W18" s="2021"/>
      <c r="X18" s="2021"/>
      <c r="Y18" s="2021"/>
      <c r="Z18" s="2022"/>
      <c r="AA18" s="2023">
        <f>SUM(AA15:AE17)</f>
        <v>28693</v>
      </c>
      <c r="AB18" s="2021"/>
      <c r="AC18" s="2021"/>
      <c r="AD18" s="2021"/>
      <c r="AE18" s="2022"/>
      <c r="AF18" s="2023">
        <f>SUM(AF15:AJ17)</f>
        <v>27561</v>
      </c>
      <c r="AG18" s="2021"/>
      <c r="AH18" s="2021"/>
      <c r="AI18" s="2021"/>
      <c r="AJ18" s="2022"/>
    </row>
    <row r="19" spans="1:36" ht="21.75" customHeight="1">
      <c r="A19" s="1029" t="s">
        <v>949</v>
      </c>
      <c r="B19" s="1022"/>
      <c r="C19" s="1022"/>
      <c r="D19" s="1022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1023"/>
      <c r="P19" s="1023"/>
      <c r="Q19" s="1023"/>
      <c r="R19" s="1023"/>
      <c r="S19" s="1024"/>
      <c r="T19" s="1025" t="s">
        <v>277</v>
      </c>
      <c r="U19" s="1027"/>
      <c r="V19" s="2020">
        <v>7998</v>
      </c>
      <c r="W19" s="2021"/>
      <c r="X19" s="2021"/>
      <c r="Y19" s="2021"/>
      <c r="Z19" s="2022"/>
      <c r="AA19" s="2020">
        <v>8425</v>
      </c>
      <c r="AB19" s="2021"/>
      <c r="AC19" s="2021"/>
      <c r="AD19" s="2021"/>
      <c r="AE19" s="2022"/>
      <c r="AF19" s="2020">
        <v>7662</v>
      </c>
      <c r="AG19" s="2021"/>
      <c r="AH19" s="2021"/>
      <c r="AI19" s="2021"/>
      <c r="AJ19" s="2022"/>
    </row>
    <row r="20" spans="1:36" ht="21.75" customHeight="1">
      <c r="A20" s="1021" t="s">
        <v>950</v>
      </c>
      <c r="B20" s="1022"/>
      <c r="C20" s="1022"/>
      <c r="D20" s="1022"/>
      <c r="E20" s="1030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3"/>
      <c r="Q20" s="1023"/>
      <c r="R20" s="1023"/>
      <c r="S20" s="1024"/>
      <c r="T20" s="1025" t="s">
        <v>279</v>
      </c>
      <c r="U20" s="1027"/>
      <c r="V20" s="2020">
        <v>675</v>
      </c>
      <c r="W20" s="2021"/>
      <c r="X20" s="2021"/>
      <c r="Y20" s="2021"/>
      <c r="Z20" s="2022"/>
      <c r="AA20" s="2020">
        <v>588</v>
      </c>
      <c r="AB20" s="2021"/>
      <c r="AC20" s="2021"/>
      <c r="AD20" s="2021"/>
      <c r="AE20" s="2022"/>
      <c r="AF20" s="2020">
        <v>351</v>
      </c>
      <c r="AG20" s="2021"/>
      <c r="AH20" s="2021"/>
      <c r="AI20" s="2021"/>
      <c r="AJ20" s="2022"/>
    </row>
    <row r="21" spans="1:36" ht="21.75" customHeight="1">
      <c r="A21" s="1021" t="s">
        <v>409</v>
      </c>
      <c r="B21" s="1022"/>
      <c r="C21" s="1022"/>
      <c r="D21" s="1022"/>
      <c r="E21" s="1031"/>
      <c r="F21" s="1031"/>
      <c r="G21" s="1023"/>
      <c r="H21" s="1023"/>
      <c r="I21" s="1023"/>
      <c r="J21" s="1023"/>
      <c r="K21" s="1023"/>
      <c r="L21" s="1023"/>
      <c r="M21" s="1023"/>
      <c r="N21" s="1023"/>
      <c r="O21" s="1023"/>
      <c r="P21" s="1023"/>
      <c r="Q21" s="1023"/>
      <c r="R21" s="1023"/>
      <c r="S21" s="1024"/>
      <c r="T21" s="1025" t="s">
        <v>281</v>
      </c>
      <c r="U21" s="1027"/>
      <c r="V21" s="2020">
        <v>15431</v>
      </c>
      <c r="W21" s="2021"/>
      <c r="X21" s="2021"/>
      <c r="Y21" s="2021"/>
      <c r="Z21" s="2022"/>
      <c r="AA21" s="2020">
        <f>1905-588+12834+6483</f>
        <v>20634</v>
      </c>
      <c r="AB21" s="2021"/>
      <c r="AC21" s="2021"/>
      <c r="AD21" s="2021"/>
      <c r="AE21" s="2022"/>
      <c r="AF21" s="2020">
        <f>5417+9565+985-351</f>
        <v>15616</v>
      </c>
      <c r="AG21" s="2021"/>
      <c r="AH21" s="2021"/>
      <c r="AI21" s="2021"/>
      <c r="AJ21" s="2022"/>
    </row>
    <row r="22" spans="1:36" ht="21.75" customHeight="1">
      <c r="A22" s="1021" t="s">
        <v>951</v>
      </c>
      <c r="B22" s="1022"/>
      <c r="C22" s="1022"/>
      <c r="D22" s="1022"/>
      <c r="E22" s="1032"/>
      <c r="F22" s="1032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4"/>
      <c r="T22" s="1025" t="s">
        <v>284</v>
      </c>
      <c r="U22" s="1027"/>
      <c r="V22" s="2020">
        <v>816</v>
      </c>
      <c r="W22" s="2021"/>
      <c r="X22" s="2021"/>
      <c r="Y22" s="2021"/>
      <c r="Z22" s="2022"/>
      <c r="AA22" s="2020">
        <v>844</v>
      </c>
      <c r="AB22" s="2021"/>
      <c r="AC22" s="2021"/>
      <c r="AD22" s="2021"/>
      <c r="AE22" s="2022"/>
      <c r="AF22" s="2020">
        <v>608</v>
      </c>
      <c r="AG22" s="2021"/>
      <c r="AH22" s="2021"/>
      <c r="AI22" s="2021"/>
      <c r="AJ22" s="2022"/>
    </row>
    <row r="23" spans="1:36" ht="21.75" customHeight="1">
      <c r="A23" s="1028" t="s">
        <v>952</v>
      </c>
      <c r="B23" s="1022"/>
      <c r="C23" s="1022"/>
      <c r="D23" s="1022"/>
      <c r="E23" s="1030"/>
      <c r="F23" s="1023"/>
      <c r="G23" s="1023"/>
      <c r="H23" s="1023"/>
      <c r="I23" s="1023"/>
      <c r="J23" s="1023"/>
      <c r="K23" s="1023"/>
      <c r="L23" s="1023"/>
      <c r="M23" s="1023"/>
      <c r="N23" s="1023"/>
      <c r="O23" s="1023"/>
      <c r="P23" s="1023"/>
      <c r="Q23" s="1023"/>
      <c r="R23" s="1023"/>
      <c r="S23" s="1024"/>
      <c r="T23" s="1025" t="s">
        <v>287</v>
      </c>
      <c r="U23" s="1027"/>
      <c r="V23" s="2023">
        <f>SUM(V20:Z22)</f>
        <v>16922</v>
      </c>
      <c r="W23" s="2021"/>
      <c r="X23" s="2021"/>
      <c r="Y23" s="2021"/>
      <c r="Z23" s="2022"/>
      <c r="AA23" s="2023">
        <f>SUM(AA20:AE22)</f>
        <v>22066</v>
      </c>
      <c r="AB23" s="2021"/>
      <c r="AC23" s="2021"/>
      <c r="AD23" s="2021"/>
      <c r="AE23" s="2022"/>
      <c r="AF23" s="2023">
        <f>SUM(AF20:AJ22)</f>
        <v>16575</v>
      </c>
      <c r="AG23" s="2021"/>
      <c r="AH23" s="2021"/>
      <c r="AI23" s="2021"/>
      <c r="AJ23" s="2022"/>
    </row>
    <row r="24" spans="1:36" ht="21.75" customHeight="1">
      <c r="A24" s="1021" t="s">
        <v>953</v>
      </c>
      <c r="B24" s="1022"/>
      <c r="C24" s="1022"/>
      <c r="D24" s="1022"/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1023"/>
      <c r="R24" s="1023"/>
      <c r="S24" s="1024"/>
      <c r="T24" s="1025">
        <v>10</v>
      </c>
      <c r="U24" s="1027"/>
      <c r="V24" s="2020"/>
      <c r="W24" s="2021"/>
      <c r="X24" s="2021"/>
      <c r="Y24" s="2021"/>
      <c r="Z24" s="2022"/>
      <c r="AA24" s="2020">
        <v>393</v>
      </c>
      <c r="AB24" s="2021"/>
      <c r="AC24" s="2021"/>
      <c r="AD24" s="2021"/>
      <c r="AE24" s="2022"/>
      <c r="AF24" s="2020">
        <v>353</v>
      </c>
      <c r="AG24" s="2021"/>
      <c r="AH24" s="2021"/>
      <c r="AI24" s="2021"/>
      <c r="AJ24" s="2022"/>
    </row>
    <row r="25" spans="1:36" ht="21.75" customHeight="1">
      <c r="A25" s="1021" t="s">
        <v>954</v>
      </c>
      <c r="B25" s="1022"/>
      <c r="C25" s="1022"/>
      <c r="D25" s="1022"/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1023"/>
      <c r="R25" s="1023"/>
      <c r="S25" s="1024"/>
      <c r="T25" s="1025">
        <v>11</v>
      </c>
      <c r="U25" s="1027"/>
      <c r="V25" s="2020">
        <v>2350</v>
      </c>
      <c r="W25" s="2021"/>
      <c r="X25" s="2021"/>
      <c r="Y25" s="2021"/>
      <c r="Z25" s="2022"/>
      <c r="AA25" s="2020">
        <v>2234</v>
      </c>
      <c r="AB25" s="2021"/>
      <c r="AC25" s="2021"/>
      <c r="AD25" s="2021"/>
      <c r="AE25" s="2022"/>
      <c r="AF25" s="2020">
        <v>1558</v>
      </c>
      <c r="AG25" s="2021"/>
      <c r="AH25" s="2021"/>
      <c r="AI25" s="2021"/>
      <c r="AJ25" s="2022"/>
    </row>
    <row r="26" spans="1:36" ht="21.75" customHeight="1">
      <c r="A26" s="1021" t="s">
        <v>955</v>
      </c>
      <c r="B26" s="1022"/>
      <c r="C26" s="1022"/>
      <c r="D26" s="1022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4"/>
      <c r="T26" s="1025">
        <v>12</v>
      </c>
      <c r="U26" s="1027"/>
      <c r="V26" s="2020"/>
      <c r="W26" s="2021"/>
      <c r="X26" s="2021"/>
      <c r="Y26" s="2021"/>
      <c r="Z26" s="2022"/>
      <c r="AA26" s="2020"/>
      <c r="AB26" s="2021"/>
      <c r="AC26" s="2021"/>
      <c r="AD26" s="2021"/>
      <c r="AE26" s="2022"/>
      <c r="AF26" s="2020"/>
      <c r="AG26" s="2021"/>
      <c r="AH26" s="2021"/>
      <c r="AI26" s="2021"/>
      <c r="AJ26" s="2022"/>
    </row>
    <row r="27" spans="1:36" ht="21.75" customHeight="1">
      <c r="A27" s="1021" t="s">
        <v>956</v>
      </c>
      <c r="B27" s="1022"/>
      <c r="C27" s="1022"/>
      <c r="D27" s="1022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3"/>
      <c r="Q27" s="1023"/>
      <c r="R27" s="1023"/>
      <c r="S27" s="1024"/>
      <c r="T27" s="1025">
        <v>13</v>
      </c>
      <c r="U27" s="1027"/>
      <c r="V27" s="2020"/>
      <c r="W27" s="2021"/>
      <c r="X27" s="2021"/>
      <c r="Y27" s="2021"/>
      <c r="Z27" s="2022"/>
      <c r="AA27" s="2020"/>
      <c r="AB27" s="2021"/>
      <c r="AC27" s="2021"/>
      <c r="AD27" s="2021"/>
      <c r="AE27" s="2022"/>
      <c r="AF27" s="2020"/>
      <c r="AG27" s="2021"/>
      <c r="AH27" s="2021"/>
      <c r="AI27" s="2021"/>
      <c r="AJ27" s="2022"/>
    </row>
    <row r="28" spans="1:36" ht="21.75" customHeight="1">
      <c r="A28" s="1021" t="s">
        <v>957</v>
      </c>
      <c r="B28" s="1022"/>
      <c r="C28" s="1022"/>
      <c r="D28" s="1022"/>
      <c r="E28" s="1033"/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3"/>
      <c r="Q28" s="1023"/>
      <c r="R28" s="1023"/>
      <c r="S28" s="1024"/>
      <c r="T28" s="1025">
        <v>14</v>
      </c>
      <c r="U28" s="1027"/>
      <c r="V28" s="2020"/>
      <c r="W28" s="2021"/>
      <c r="X28" s="2021"/>
      <c r="Y28" s="2021"/>
      <c r="Z28" s="2022"/>
      <c r="AA28" s="2020"/>
      <c r="AB28" s="2021"/>
      <c r="AC28" s="2021"/>
      <c r="AD28" s="2021"/>
      <c r="AE28" s="2022"/>
      <c r="AF28" s="2020">
        <v>15</v>
      </c>
      <c r="AG28" s="2021"/>
      <c r="AH28" s="2021"/>
      <c r="AI28" s="2021"/>
      <c r="AJ28" s="2022"/>
    </row>
    <row r="29" spans="1:36" ht="21.75" customHeight="1">
      <c r="A29" s="1028" t="s">
        <v>958</v>
      </c>
      <c r="B29" s="1022"/>
      <c r="C29" s="1022"/>
      <c r="D29" s="1022"/>
      <c r="E29" s="1034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3"/>
      <c r="Q29" s="1023"/>
      <c r="R29" s="1023"/>
      <c r="S29" s="1024"/>
      <c r="T29" s="1025">
        <v>15</v>
      </c>
      <c r="U29" s="1027"/>
      <c r="V29" s="2023">
        <f>SUM(V24:Z28)</f>
        <v>2350</v>
      </c>
      <c r="W29" s="2021"/>
      <c r="X29" s="2021"/>
      <c r="Y29" s="2021"/>
      <c r="Z29" s="2022"/>
      <c r="AA29" s="2023">
        <f>SUM(AA24:AE28)</f>
        <v>2627</v>
      </c>
      <c r="AB29" s="2021"/>
      <c r="AC29" s="2021"/>
      <c r="AD29" s="2021"/>
      <c r="AE29" s="2022"/>
      <c r="AF29" s="2023">
        <f>SUM(AF24:AJ28)</f>
        <v>1926</v>
      </c>
      <c r="AG29" s="2021"/>
      <c r="AH29" s="2021"/>
      <c r="AI29" s="2021"/>
      <c r="AJ29" s="2022"/>
    </row>
    <row r="30" spans="1:36" ht="21.75" customHeight="1">
      <c r="A30" s="1021" t="s">
        <v>959</v>
      </c>
      <c r="B30" s="1022"/>
      <c r="C30" s="1022"/>
      <c r="D30" s="1022"/>
      <c r="E30" s="1035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3"/>
      <c r="Q30" s="1023"/>
      <c r="R30" s="1023"/>
      <c r="S30" s="1024"/>
      <c r="T30" s="1025">
        <v>16</v>
      </c>
      <c r="U30" s="1027"/>
      <c r="V30" s="2020"/>
      <c r="W30" s="2021"/>
      <c r="X30" s="2021"/>
      <c r="Y30" s="2021"/>
      <c r="Z30" s="2022"/>
      <c r="AA30" s="2020"/>
      <c r="AB30" s="2021"/>
      <c r="AC30" s="2021"/>
      <c r="AD30" s="2021"/>
      <c r="AE30" s="2022"/>
      <c r="AF30" s="2020"/>
      <c r="AG30" s="2021"/>
      <c r="AH30" s="2021"/>
      <c r="AI30" s="2021"/>
      <c r="AJ30" s="2022"/>
    </row>
    <row r="31" spans="1:36" ht="21.75" customHeight="1">
      <c r="A31" s="1028" t="s">
        <v>960</v>
      </c>
      <c r="B31" s="1022"/>
      <c r="C31" s="1022"/>
      <c r="D31" s="1022"/>
      <c r="E31" s="1030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4"/>
      <c r="T31" s="1025">
        <v>17</v>
      </c>
      <c r="U31" s="1027"/>
      <c r="V31" s="2023">
        <f>V18+V19+V23+V29+V30</f>
        <v>54520</v>
      </c>
      <c r="W31" s="2021"/>
      <c r="X31" s="2021"/>
      <c r="Y31" s="2021"/>
      <c r="Z31" s="2022"/>
      <c r="AA31" s="2023">
        <f>AA18+AA19+AA23+AA29+AA30</f>
        <v>61811</v>
      </c>
      <c r="AB31" s="2021"/>
      <c r="AC31" s="2021"/>
      <c r="AD31" s="2021"/>
      <c r="AE31" s="2022"/>
      <c r="AF31" s="2023">
        <f>AF18+AF19+AF23+AF29+AF30</f>
        <v>53724</v>
      </c>
      <c r="AG31" s="2021"/>
      <c r="AH31" s="2021"/>
      <c r="AI31" s="2021"/>
      <c r="AJ31" s="2022"/>
    </row>
    <row r="32" spans="1:36" ht="21.75" customHeight="1">
      <c r="A32" s="1021" t="s">
        <v>961</v>
      </c>
      <c r="B32" s="1022"/>
      <c r="C32" s="1022"/>
      <c r="D32" s="1022"/>
      <c r="E32" s="1030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3"/>
      <c r="Q32" s="1023"/>
      <c r="R32" s="1023"/>
      <c r="S32" s="1024"/>
      <c r="T32" s="1025">
        <v>18</v>
      </c>
      <c r="U32" s="1027"/>
      <c r="V32" s="2020"/>
      <c r="W32" s="2021"/>
      <c r="X32" s="2021"/>
      <c r="Y32" s="2021"/>
      <c r="Z32" s="2022"/>
      <c r="AA32" s="2020"/>
      <c r="AB32" s="2021"/>
      <c r="AC32" s="2021"/>
      <c r="AD32" s="2021"/>
      <c r="AE32" s="2022"/>
      <c r="AF32" s="2020"/>
      <c r="AG32" s="2021"/>
      <c r="AH32" s="2021"/>
      <c r="AI32" s="2021"/>
      <c r="AJ32" s="2022"/>
    </row>
    <row r="33" spans="1:36" ht="21.75" customHeight="1">
      <c r="A33" s="1021" t="s">
        <v>962</v>
      </c>
      <c r="B33" s="1022"/>
      <c r="C33" s="1022"/>
      <c r="D33" s="1022"/>
      <c r="E33" s="1023"/>
      <c r="F33" s="1023"/>
      <c r="G33" s="1023"/>
      <c r="H33" s="1023"/>
      <c r="I33" s="1023"/>
      <c r="J33" s="1023"/>
      <c r="K33" s="1023"/>
      <c r="L33" s="1023"/>
      <c r="M33" s="1023"/>
      <c r="N33" s="1023"/>
      <c r="O33" s="1023"/>
      <c r="P33" s="1023"/>
      <c r="Q33" s="1023"/>
      <c r="R33" s="1023"/>
      <c r="S33" s="1024"/>
      <c r="T33" s="1025">
        <v>19</v>
      </c>
      <c r="U33" s="1027"/>
      <c r="V33" s="2020">
        <v>480</v>
      </c>
      <c r="W33" s="2021"/>
      <c r="X33" s="2021"/>
      <c r="Y33" s="2021"/>
      <c r="Z33" s="2022"/>
      <c r="AA33" s="2020">
        <v>1010</v>
      </c>
      <c r="AB33" s="2021"/>
      <c r="AC33" s="2021"/>
      <c r="AD33" s="2021"/>
      <c r="AE33" s="2022"/>
      <c r="AF33" s="2020">
        <v>851</v>
      </c>
      <c r="AG33" s="2021"/>
      <c r="AH33" s="2021"/>
      <c r="AI33" s="2021"/>
      <c r="AJ33" s="2022"/>
    </row>
    <row r="34" spans="1:36" ht="21.75" customHeight="1">
      <c r="A34" s="1021" t="s">
        <v>963</v>
      </c>
      <c r="B34" s="1022"/>
      <c r="C34" s="1022"/>
      <c r="D34" s="1022"/>
      <c r="E34" s="1030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4"/>
      <c r="T34" s="1025">
        <v>20</v>
      </c>
      <c r="U34" s="1027"/>
      <c r="V34" s="2020"/>
      <c r="W34" s="2021"/>
      <c r="X34" s="2021"/>
      <c r="Y34" s="2021"/>
      <c r="Z34" s="2022"/>
      <c r="AA34" s="2020"/>
      <c r="AB34" s="2021"/>
      <c r="AC34" s="2021"/>
      <c r="AD34" s="2021"/>
      <c r="AE34" s="2022"/>
      <c r="AF34" s="2020"/>
      <c r="AG34" s="2021"/>
      <c r="AH34" s="2021"/>
      <c r="AI34" s="2021"/>
      <c r="AJ34" s="2022"/>
    </row>
    <row r="35" spans="1:36" ht="21.75" customHeight="1">
      <c r="A35" s="1021" t="s">
        <v>964</v>
      </c>
      <c r="B35" s="1022"/>
      <c r="C35" s="1022"/>
      <c r="D35" s="1022"/>
      <c r="E35" s="1030"/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3"/>
      <c r="Q35" s="1023"/>
      <c r="R35" s="1023"/>
      <c r="S35" s="1024"/>
      <c r="T35" s="1025">
        <v>21</v>
      </c>
      <c r="U35" s="1027"/>
      <c r="V35" s="2020"/>
      <c r="W35" s="2021"/>
      <c r="X35" s="2021"/>
      <c r="Y35" s="2021"/>
      <c r="Z35" s="2022"/>
      <c r="AA35" s="2020"/>
      <c r="AB35" s="2021"/>
      <c r="AC35" s="2021"/>
      <c r="AD35" s="2021"/>
      <c r="AE35" s="2022"/>
      <c r="AF35" s="2020"/>
      <c r="AG35" s="2021"/>
      <c r="AH35" s="2021"/>
      <c r="AI35" s="2021"/>
      <c r="AJ35" s="2022"/>
    </row>
    <row r="36" spans="1:36" ht="21.75" customHeight="1">
      <c r="A36" s="1021" t="s">
        <v>965</v>
      </c>
      <c r="B36" s="1022"/>
      <c r="C36" s="1022"/>
      <c r="D36" s="1022"/>
      <c r="E36" s="1030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4"/>
      <c r="T36" s="1025">
        <v>22</v>
      </c>
      <c r="U36" s="1027"/>
      <c r="V36" s="2020"/>
      <c r="W36" s="2021"/>
      <c r="X36" s="2021"/>
      <c r="Y36" s="2021"/>
      <c r="Z36" s="2022"/>
      <c r="AA36" s="2020"/>
      <c r="AB36" s="2021"/>
      <c r="AC36" s="2021"/>
      <c r="AD36" s="2021"/>
      <c r="AE36" s="2022"/>
      <c r="AF36" s="2020"/>
      <c r="AG36" s="2021"/>
      <c r="AH36" s="2021"/>
      <c r="AI36" s="2021"/>
      <c r="AJ36" s="2022"/>
    </row>
    <row r="37" spans="1:36" ht="21.75" customHeight="1">
      <c r="A37" s="1028" t="s">
        <v>966</v>
      </c>
      <c r="B37" s="1022"/>
      <c r="C37" s="1022"/>
      <c r="D37" s="1022"/>
      <c r="E37" s="1030"/>
      <c r="F37" s="1023"/>
      <c r="G37" s="1023"/>
      <c r="H37" s="1023"/>
      <c r="I37" s="1023"/>
      <c r="J37" s="1023"/>
      <c r="K37" s="1023"/>
      <c r="L37" s="1023"/>
      <c r="M37" s="1023"/>
      <c r="N37" s="1023"/>
      <c r="O37" s="1023"/>
      <c r="P37" s="1023"/>
      <c r="Q37" s="1023"/>
      <c r="R37" s="1023"/>
      <c r="S37" s="1024"/>
      <c r="T37" s="1025">
        <v>23</v>
      </c>
      <c r="U37" s="1027"/>
      <c r="V37" s="2023">
        <f>SUM(V31:Z36)</f>
        <v>55000</v>
      </c>
      <c r="W37" s="2021"/>
      <c r="X37" s="2021"/>
      <c r="Y37" s="2021"/>
      <c r="Z37" s="2022"/>
      <c r="AA37" s="2023">
        <f>SUM(AA31:AE36)</f>
        <v>62821</v>
      </c>
      <c r="AB37" s="2021"/>
      <c r="AC37" s="2021"/>
      <c r="AD37" s="2021"/>
      <c r="AE37" s="2022"/>
      <c r="AF37" s="2023">
        <f>SUM(AF31:AJ36)</f>
        <v>54575</v>
      </c>
      <c r="AG37" s="2021"/>
      <c r="AH37" s="2021"/>
      <c r="AI37" s="2021"/>
      <c r="AJ37" s="2022"/>
    </row>
    <row r="38" spans="1:36" ht="21.75" customHeight="1">
      <c r="A38" s="1036" t="s">
        <v>967</v>
      </c>
      <c r="B38" s="1022"/>
      <c r="C38" s="1022"/>
      <c r="D38" s="1022"/>
      <c r="E38" s="1030"/>
      <c r="F38" s="1023"/>
      <c r="G38" s="1023"/>
      <c r="H38" s="1023"/>
      <c r="I38" s="1023"/>
      <c r="J38" s="1023"/>
      <c r="K38" s="1023"/>
      <c r="L38" s="1023"/>
      <c r="M38" s="1023"/>
      <c r="N38" s="1023"/>
      <c r="O38" s="1023"/>
      <c r="P38" s="1023"/>
      <c r="Q38" s="1023"/>
      <c r="R38" s="1023"/>
      <c r="S38" s="1024"/>
      <c r="T38" s="1025">
        <v>24</v>
      </c>
      <c r="U38" s="1027"/>
      <c r="V38" s="2020"/>
      <c r="W38" s="2021"/>
      <c r="X38" s="2021"/>
      <c r="Y38" s="2021"/>
      <c r="Z38" s="2022"/>
      <c r="AA38" s="2020"/>
      <c r="AB38" s="2021"/>
      <c r="AC38" s="2021"/>
      <c r="AD38" s="2021"/>
      <c r="AE38" s="2022"/>
      <c r="AF38" s="2020">
        <f>125+12</f>
        <v>137</v>
      </c>
      <c r="AG38" s="2021"/>
      <c r="AH38" s="2021"/>
      <c r="AI38" s="2021"/>
      <c r="AJ38" s="2022"/>
    </row>
    <row r="39" spans="1:36" ht="21.75" customHeight="1">
      <c r="A39" s="1036" t="s">
        <v>968</v>
      </c>
      <c r="B39" s="1022"/>
      <c r="C39" s="1022"/>
      <c r="D39" s="1022"/>
      <c r="E39" s="1030"/>
      <c r="F39" s="1023"/>
      <c r="G39" s="1023"/>
      <c r="H39" s="1023"/>
      <c r="I39" s="1023"/>
      <c r="J39" s="1023"/>
      <c r="K39" s="1023"/>
      <c r="L39" s="1023"/>
      <c r="M39" s="1023"/>
      <c r="N39" s="1023"/>
      <c r="O39" s="1023"/>
      <c r="P39" s="1023"/>
      <c r="Q39" s="1023"/>
      <c r="R39" s="1023"/>
      <c r="S39" s="1024"/>
      <c r="T39" s="1025">
        <v>25</v>
      </c>
      <c r="U39" s="1027"/>
      <c r="V39" s="2020"/>
      <c r="W39" s="2021"/>
      <c r="X39" s="2021"/>
      <c r="Y39" s="2021"/>
      <c r="Z39" s="2022"/>
      <c r="AA39" s="2020"/>
      <c r="AB39" s="2021"/>
      <c r="AC39" s="2021"/>
      <c r="AD39" s="2021"/>
      <c r="AE39" s="2022"/>
      <c r="AF39" s="2020"/>
      <c r="AG39" s="2021"/>
      <c r="AH39" s="2021"/>
      <c r="AI39" s="2021"/>
      <c r="AJ39" s="2022"/>
    </row>
    <row r="40" spans="1:36" ht="21.75" customHeight="1">
      <c r="A40" s="1036" t="s">
        <v>969</v>
      </c>
      <c r="B40" s="1037"/>
      <c r="C40" s="1037"/>
      <c r="D40" s="1022"/>
      <c r="E40" s="1037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8"/>
      <c r="T40" s="1025">
        <v>26</v>
      </c>
      <c r="U40" s="1027"/>
      <c r="V40" s="2020"/>
      <c r="W40" s="2021"/>
      <c r="X40" s="2021"/>
      <c r="Y40" s="2021"/>
      <c r="Z40" s="2022"/>
      <c r="AA40" s="2020"/>
      <c r="AB40" s="2021"/>
      <c r="AC40" s="2021"/>
      <c r="AD40" s="2021"/>
      <c r="AE40" s="2022"/>
      <c r="AF40" s="2020"/>
      <c r="AG40" s="2021"/>
      <c r="AH40" s="2021"/>
      <c r="AI40" s="2021"/>
      <c r="AJ40" s="2022"/>
    </row>
    <row r="41" spans="1:36" ht="21.75" customHeight="1">
      <c r="A41" s="1036" t="s">
        <v>970</v>
      </c>
      <c r="B41" s="1037"/>
      <c r="C41" s="1037"/>
      <c r="D41" s="1022"/>
      <c r="E41" s="1037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8"/>
      <c r="T41" s="1025">
        <v>27</v>
      </c>
      <c r="U41" s="1027"/>
      <c r="V41" s="2020"/>
      <c r="W41" s="2021"/>
      <c r="X41" s="2021"/>
      <c r="Y41" s="2021"/>
      <c r="Z41" s="2022"/>
      <c r="AA41" s="2020"/>
      <c r="AB41" s="2021"/>
      <c r="AC41" s="2021"/>
      <c r="AD41" s="2021"/>
      <c r="AE41" s="2022"/>
      <c r="AF41" s="2020"/>
      <c r="AG41" s="2021"/>
      <c r="AH41" s="2021"/>
      <c r="AI41" s="2021"/>
      <c r="AJ41" s="2022"/>
    </row>
    <row r="42" spans="1:36" ht="21.75" customHeight="1">
      <c r="A42" s="1036" t="s">
        <v>971</v>
      </c>
      <c r="B42" s="1037"/>
      <c r="C42" s="1037"/>
      <c r="D42" s="1022"/>
      <c r="E42" s="1037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8"/>
      <c r="T42" s="1025">
        <v>28</v>
      </c>
      <c r="U42" s="1027"/>
      <c r="V42" s="2020">
        <v>7854</v>
      </c>
      <c r="W42" s="2021"/>
      <c r="X42" s="2021"/>
      <c r="Y42" s="2021"/>
      <c r="Z42" s="2022"/>
      <c r="AA42" s="2020">
        <v>7854</v>
      </c>
      <c r="AB42" s="2021"/>
      <c r="AC42" s="2021"/>
      <c r="AD42" s="2021"/>
      <c r="AE42" s="2022"/>
      <c r="AF42" s="2020">
        <v>7854</v>
      </c>
      <c r="AG42" s="2021"/>
      <c r="AH42" s="2021"/>
      <c r="AI42" s="2021"/>
      <c r="AJ42" s="2022"/>
    </row>
    <row r="43" spans="1:36" ht="21.75" customHeight="1">
      <c r="A43" s="1039" t="s">
        <v>972</v>
      </c>
      <c r="B43" s="1022"/>
      <c r="C43" s="1022"/>
      <c r="D43" s="1022"/>
      <c r="E43" s="1023"/>
      <c r="F43" s="1023"/>
      <c r="G43" s="1023"/>
      <c r="H43" s="1023"/>
      <c r="I43" s="1023"/>
      <c r="J43" s="1023"/>
      <c r="K43" s="1023"/>
      <c r="L43" s="1023"/>
      <c r="M43" s="1023"/>
      <c r="N43" s="1023"/>
      <c r="O43" s="1023"/>
      <c r="P43" s="1023"/>
      <c r="Q43" s="1023"/>
      <c r="R43" s="1023"/>
      <c r="S43" s="1024"/>
      <c r="T43" s="1025">
        <v>29</v>
      </c>
      <c r="U43" s="1027"/>
      <c r="V43" s="2020"/>
      <c r="W43" s="2021"/>
      <c r="X43" s="2021"/>
      <c r="Y43" s="2021"/>
      <c r="Z43" s="2022"/>
      <c r="AA43" s="2020"/>
      <c r="AB43" s="2021"/>
      <c r="AC43" s="2021"/>
      <c r="AD43" s="2021"/>
      <c r="AE43" s="2022"/>
      <c r="AF43" s="2020"/>
      <c r="AG43" s="2021"/>
      <c r="AH43" s="2021"/>
      <c r="AI43" s="2021"/>
      <c r="AJ43" s="2022"/>
    </row>
    <row r="44" spans="1:36" ht="21.75" customHeight="1">
      <c r="A44" s="1040" t="s">
        <v>973</v>
      </c>
      <c r="B44" s="1041"/>
      <c r="C44" s="1041"/>
      <c r="D44" s="1041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3"/>
      <c r="T44" s="1025">
        <v>30</v>
      </c>
      <c r="U44" s="1027"/>
      <c r="V44" s="2020">
        <v>47146</v>
      </c>
      <c r="W44" s="2021"/>
      <c r="X44" s="2021"/>
      <c r="Y44" s="2021"/>
      <c r="Z44" s="2022"/>
      <c r="AA44" s="2020">
        <f>47957+510</f>
        <v>48467</v>
      </c>
      <c r="AB44" s="2021"/>
      <c r="AC44" s="2021"/>
      <c r="AD44" s="2021"/>
      <c r="AE44" s="2022"/>
      <c r="AF44" s="2020">
        <v>553</v>
      </c>
      <c r="AG44" s="2021"/>
      <c r="AH44" s="2021"/>
      <c r="AI44" s="2021"/>
      <c r="AJ44" s="2022"/>
    </row>
    <row r="45" spans="1:36" ht="21.75" customHeight="1">
      <c r="A45" s="1036" t="s">
        <v>963</v>
      </c>
      <c r="B45" s="1022"/>
      <c r="C45" s="1022"/>
      <c r="D45" s="1022"/>
      <c r="E45" s="1044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4"/>
      <c r="T45" s="1025">
        <v>31</v>
      </c>
      <c r="U45" s="1027"/>
      <c r="V45" s="2020"/>
      <c r="W45" s="2021"/>
      <c r="X45" s="2021"/>
      <c r="Y45" s="2021"/>
      <c r="Z45" s="2022"/>
      <c r="AA45" s="2020"/>
      <c r="AB45" s="2021"/>
      <c r="AC45" s="2021"/>
      <c r="AD45" s="2021"/>
      <c r="AE45" s="2022"/>
      <c r="AF45" s="2020"/>
      <c r="AG45" s="2021"/>
      <c r="AH45" s="2021"/>
      <c r="AI45" s="2021"/>
      <c r="AJ45" s="2022"/>
    </row>
    <row r="46" spans="1:36" ht="21.75" customHeight="1">
      <c r="A46" s="1021" t="s">
        <v>974</v>
      </c>
      <c r="B46" s="1022"/>
      <c r="C46" s="1022"/>
      <c r="D46" s="1022"/>
      <c r="E46" s="1044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4"/>
      <c r="T46" s="1025">
        <v>32</v>
      </c>
      <c r="U46" s="1027"/>
      <c r="V46" s="2020"/>
      <c r="W46" s="2021"/>
      <c r="X46" s="2021"/>
      <c r="Y46" s="2021"/>
      <c r="Z46" s="2022"/>
      <c r="AA46" s="2020">
        <v>6500</v>
      </c>
      <c r="AB46" s="2021"/>
      <c r="AC46" s="2021"/>
      <c r="AD46" s="2021"/>
      <c r="AE46" s="2022"/>
      <c r="AF46" s="2020">
        <v>6500</v>
      </c>
      <c r="AG46" s="2021"/>
      <c r="AH46" s="2021"/>
      <c r="AI46" s="2021"/>
      <c r="AJ46" s="2022"/>
    </row>
    <row r="47" spans="1:36" ht="21.75" customHeight="1">
      <c r="A47" s="1021" t="s">
        <v>975</v>
      </c>
      <c r="B47" s="1022"/>
      <c r="C47" s="1022"/>
      <c r="D47" s="1022"/>
      <c r="E47" s="1044"/>
      <c r="F47" s="1023"/>
      <c r="G47" s="1023"/>
      <c r="H47" s="1023"/>
      <c r="I47" s="1023"/>
      <c r="J47" s="1023"/>
      <c r="K47" s="1023"/>
      <c r="L47" s="1023"/>
      <c r="M47" s="1023"/>
      <c r="N47" s="1023"/>
      <c r="O47" s="1023"/>
      <c r="P47" s="1023"/>
      <c r="Q47" s="1023"/>
      <c r="R47" s="1023"/>
      <c r="S47" s="1024"/>
      <c r="T47" s="1025">
        <v>33</v>
      </c>
      <c r="U47" s="1027"/>
      <c r="V47" s="2020"/>
      <c r="W47" s="2021"/>
      <c r="X47" s="2021"/>
      <c r="Y47" s="2021"/>
      <c r="Z47" s="2022"/>
      <c r="AA47" s="2020"/>
      <c r="AB47" s="2021"/>
      <c r="AC47" s="2021"/>
      <c r="AD47" s="2021"/>
      <c r="AE47" s="2022"/>
      <c r="AF47" s="2020"/>
      <c r="AG47" s="2021"/>
      <c r="AH47" s="2021"/>
      <c r="AI47" s="2021"/>
      <c r="AJ47" s="2022"/>
    </row>
    <row r="48" spans="1:36" ht="21.75" customHeight="1">
      <c r="A48" s="1028" t="s">
        <v>976</v>
      </c>
      <c r="B48" s="1022"/>
      <c r="C48" s="1022"/>
      <c r="D48" s="1022"/>
      <c r="E48" s="1045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4"/>
      <c r="T48" s="1025">
        <v>34</v>
      </c>
      <c r="U48" s="1027"/>
      <c r="V48" s="2023">
        <f>SUM(V38:Z47)</f>
        <v>55000</v>
      </c>
      <c r="W48" s="2021"/>
      <c r="X48" s="2021"/>
      <c r="Y48" s="2021"/>
      <c r="Z48" s="2022"/>
      <c r="AA48" s="2023">
        <f>SUM(AA38:AE47)</f>
        <v>62821</v>
      </c>
      <c r="AB48" s="2021"/>
      <c r="AC48" s="2021"/>
      <c r="AD48" s="2021"/>
      <c r="AE48" s="2022"/>
      <c r="AF48" s="2023">
        <f>SUM(AF38:AJ47)</f>
        <v>15044</v>
      </c>
      <c r="AG48" s="2021"/>
      <c r="AH48" s="2021"/>
      <c r="AI48" s="2021"/>
      <c r="AJ48" s="2022"/>
    </row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spans="1:4" ht="21.75" customHeight="1">
      <c r="A131" s="1046"/>
      <c r="B131" s="1046"/>
      <c r="C131" s="1046"/>
      <c r="D131" s="1046"/>
    </row>
    <row r="132" spans="1:4" ht="21.75" customHeight="1">
      <c r="A132" s="1046"/>
      <c r="B132" s="1046"/>
      <c r="C132" s="1046"/>
      <c r="D132" s="1046"/>
    </row>
    <row r="133" spans="1:4" ht="21.75" customHeight="1">
      <c r="A133" s="1046"/>
      <c r="B133" s="1046"/>
      <c r="C133" s="1046"/>
      <c r="D133" s="1046"/>
    </row>
    <row r="134" spans="1:4" ht="21.75" customHeight="1">
      <c r="A134" s="1046"/>
      <c r="B134" s="1046"/>
      <c r="C134" s="1046"/>
      <c r="D134" s="1046"/>
    </row>
    <row r="135" spans="1:4" ht="21.75" customHeight="1">
      <c r="A135" s="1046"/>
      <c r="B135" s="1046"/>
      <c r="C135" s="1046"/>
      <c r="D135" s="1046"/>
    </row>
    <row r="136" spans="1:4" ht="21.75" customHeight="1">
      <c r="A136" s="1046"/>
      <c r="B136" s="1046"/>
      <c r="C136" s="1046"/>
      <c r="D136" s="1046"/>
    </row>
    <row r="137" spans="1:4" ht="21.75" customHeight="1">
      <c r="A137" s="1046"/>
      <c r="B137" s="1046"/>
      <c r="C137" s="1046"/>
      <c r="D137" s="1046"/>
    </row>
    <row r="138" spans="1:4" ht="21.75" customHeight="1">
      <c r="A138" s="1046"/>
      <c r="B138" s="1046"/>
      <c r="C138" s="1046"/>
      <c r="D138" s="1046"/>
    </row>
    <row r="139" spans="1:4" ht="21.75" customHeight="1">
      <c r="A139" s="1046"/>
      <c r="B139" s="1046"/>
      <c r="C139" s="1046"/>
      <c r="D139" s="1046"/>
    </row>
    <row r="140" spans="1:4" ht="21.75" customHeight="1">
      <c r="A140" s="1046"/>
      <c r="B140" s="1046"/>
      <c r="C140" s="1046"/>
      <c r="D140" s="1046"/>
    </row>
    <row r="141" spans="1:4" ht="21.75" customHeight="1">
      <c r="A141" s="1046"/>
      <c r="B141" s="1046"/>
      <c r="C141" s="1046"/>
      <c r="D141" s="1046"/>
    </row>
    <row r="142" spans="1:4" ht="21.75" customHeight="1">
      <c r="A142" s="1046"/>
      <c r="B142" s="1046"/>
      <c r="C142" s="1046"/>
      <c r="D142" s="1046"/>
    </row>
    <row r="143" spans="1:4" ht="21.75" customHeight="1">
      <c r="A143" s="1046"/>
      <c r="B143" s="1046"/>
      <c r="C143" s="1046"/>
      <c r="D143" s="1046"/>
    </row>
    <row r="144" spans="1:4" ht="21.75" customHeight="1">
      <c r="A144" s="1046"/>
      <c r="B144" s="1046"/>
      <c r="C144" s="1046"/>
      <c r="D144" s="1046"/>
    </row>
    <row r="145" spans="1:4" ht="21.75" customHeight="1">
      <c r="A145" s="1046"/>
      <c r="B145" s="1046"/>
      <c r="C145" s="1046"/>
      <c r="D145" s="1046"/>
    </row>
    <row r="146" spans="1:4" ht="21.75" customHeight="1">
      <c r="A146" s="1046"/>
      <c r="B146" s="1046"/>
      <c r="C146" s="1046"/>
      <c r="D146" s="1046"/>
    </row>
    <row r="147" spans="1:4" ht="21.75" customHeight="1">
      <c r="A147" s="1046"/>
      <c r="B147" s="1046"/>
      <c r="C147" s="1046"/>
      <c r="D147" s="1046"/>
    </row>
    <row r="148" spans="1:4" ht="21.75" customHeight="1">
      <c r="A148" s="1046"/>
      <c r="B148" s="1046"/>
      <c r="C148" s="1046"/>
      <c r="D148" s="1046"/>
    </row>
    <row r="149" spans="1:4" ht="21.75" customHeight="1">
      <c r="A149" s="1046"/>
      <c r="B149" s="1046"/>
      <c r="C149" s="1046"/>
      <c r="D149" s="1046"/>
    </row>
    <row r="150" spans="1:4" ht="21.75" customHeight="1">
      <c r="A150" s="1046"/>
      <c r="B150" s="1046"/>
      <c r="C150" s="1046"/>
      <c r="D150" s="1046"/>
    </row>
    <row r="151" spans="1:4" ht="21.75" customHeight="1">
      <c r="A151" s="1046"/>
      <c r="B151" s="1046"/>
      <c r="C151" s="1046"/>
      <c r="D151" s="1046"/>
    </row>
    <row r="152" spans="1:4" ht="21.75" customHeight="1">
      <c r="A152" s="1046"/>
      <c r="B152" s="1046"/>
      <c r="C152" s="1046"/>
      <c r="D152" s="1046"/>
    </row>
    <row r="153" spans="1:4" ht="21.75" customHeight="1">
      <c r="A153" s="1046"/>
      <c r="B153" s="1046"/>
      <c r="C153" s="1046"/>
      <c r="D153" s="1046"/>
    </row>
    <row r="154" spans="1:4" ht="21.75" customHeight="1">
      <c r="A154" s="1046"/>
      <c r="B154" s="1046"/>
      <c r="C154" s="1046"/>
      <c r="D154" s="1046"/>
    </row>
    <row r="155" spans="1:4" ht="21.75" customHeight="1">
      <c r="A155" s="1046"/>
      <c r="B155" s="1046"/>
      <c r="C155" s="1046"/>
      <c r="D155" s="1046"/>
    </row>
    <row r="156" spans="1:4" ht="21.75" customHeight="1">
      <c r="A156" s="1046"/>
      <c r="B156" s="1046"/>
      <c r="C156" s="1046"/>
      <c r="D156" s="1046"/>
    </row>
    <row r="157" spans="1:4" ht="21.75" customHeight="1">
      <c r="A157" s="1046"/>
      <c r="B157" s="1046"/>
      <c r="C157" s="1046"/>
      <c r="D157" s="1046"/>
    </row>
    <row r="158" spans="1:4" ht="21.75" customHeight="1">
      <c r="A158" s="1046"/>
      <c r="B158" s="1046"/>
      <c r="C158" s="1046"/>
      <c r="D158" s="1046"/>
    </row>
    <row r="159" spans="1:4" ht="21.75" customHeight="1">
      <c r="A159" s="1046"/>
      <c r="B159" s="1046"/>
      <c r="C159" s="1046"/>
      <c r="D159" s="1046"/>
    </row>
    <row r="160" spans="1:4" ht="21.75" customHeight="1">
      <c r="A160" s="1046"/>
      <c r="B160" s="1046"/>
      <c r="C160" s="1046"/>
      <c r="D160" s="1046"/>
    </row>
    <row r="161" spans="1:4" ht="21.75" customHeight="1">
      <c r="A161" s="1046"/>
      <c r="B161" s="1046"/>
      <c r="C161" s="1046"/>
      <c r="D161" s="1046"/>
    </row>
    <row r="162" spans="1:4" ht="21.75" customHeight="1">
      <c r="A162" s="1046"/>
      <c r="B162" s="1046"/>
      <c r="C162" s="1046"/>
      <c r="D162" s="1046"/>
    </row>
    <row r="163" spans="1:4" ht="21.75" customHeight="1">
      <c r="A163" s="1046"/>
      <c r="B163" s="1046"/>
      <c r="C163" s="1046"/>
      <c r="D163" s="1046"/>
    </row>
    <row r="164" spans="1:4" ht="21.75" customHeight="1">
      <c r="A164" s="1046"/>
      <c r="B164" s="1046"/>
      <c r="C164" s="1046"/>
      <c r="D164" s="1046"/>
    </row>
    <row r="165" spans="1:4" ht="21.75" customHeight="1">
      <c r="A165" s="1046"/>
      <c r="B165" s="1046"/>
      <c r="C165" s="1046"/>
      <c r="D165" s="1046"/>
    </row>
    <row r="166" spans="1:4" ht="21.75" customHeight="1">
      <c r="A166" s="1046"/>
      <c r="B166" s="1046"/>
      <c r="C166" s="1046"/>
      <c r="D166" s="1046"/>
    </row>
    <row r="167" spans="1:4" ht="21.75" customHeight="1">
      <c r="A167" s="1046"/>
      <c r="B167" s="1046"/>
      <c r="C167" s="1046"/>
      <c r="D167" s="1046"/>
    </row>
    <row r="168" spans="1:4" ht="21.75" customHeight="1">
      <c r="A168" s="1046"/>
      <c r="B168" s="1046"/>
      <c r="C168" s="1046"/>
      <c r="D168" s="1046"/>
    </row>
    <row r="169" spans="1:4" ht="21.75" customHeight="1">
      <c r="A169" s="1046"/>
      <c r="B169" s="1046"/>
      <c r="C169" s="1046"/>
      <c r="D169" s="1046"/>
    </row>
    <row r="170" spans="1:4" ht="21.75" customHeight="1">
      <c r="A170" s="1046"/>
      <c r="B170" s="1046"/>
      <c r="C170" s="1046"/>
      <c r="D170" s="1046"/>
    </row>
    <row r="171" spans="1:4" ht="21.75" customHeight="1">
      <c r="A171" s="1046"/>
      <c r="B171" s="1046"/>
      <c r="C171" s="1046"/>
      <c r="D171" s="1046"/>
    </row>
    <row r="172" spans="1:4" ht="21.75" customHeight="1">
      <c r="A172" s="1046"/>
      <c r="B172" s="1046"/>
      <c r="C172" s="1046"/>
      <c r="D172" s="1046"/>
    </row>
    <row r="173" spans="1:4" ht="21.75" customHeight="1">
      <c r="A173" s="1046"/>
      <c r="B173" s="1046"/>
      <c r="C173" s="1046"/>
      <c r="D173" s="1046"/>
    </row>
    <row r="174" spans="1:4" ht="21.75" customHeight="1">
      <c r="A174" s="1046"/>
      <c r="B174" s="1046"/>
      <c r="C174" s="1046"/>
      <c r="D174" s="1046"/>
    </row>
    <row r="175" spans="1:4" ht="21.75" customHeight="1">
      <c r="A175" s="1046"/>
      <c r="B175" s="1046"/>
      <c r="C175" s="1046"/>
      <c r="D175" s="1046"/>
    </row>
    <row r="176" spans="1:4" ht="21.75" customHeight="1">
      <c r="A176" s="1046"/>
      <c r="B176" s="1046"/>
      <c r="C176" s="1046"/>
      <c r="D176" s="1046"/>
    </row>
    <row r="177" spans="1:4" ht="21.75" customHeight="1">
      <c r="A177" s="1046"/>
      <c r="B177" s="1046"/>
      <c r="C177" s="1046"/>
      <c r="D177" s="1046"/>
    </row>
    <row r="178" spans="1:4" ht="21.75" customHeight="1">
      <c r="A178" s="1046"/>
      <c r="B178" s="1046"/>
      <c r="C178" s="1046"/>
      <c r="D178" s="1046"/>
    </row>
    <row r="179" spans="1:4" ht="21.75" customHeight="1">
      <c r="A179" s="1046"/>
      <c r="B179" s="1046"/>
      <c r="C179" s="1046"/>
      <c r="D179" s="1046"/>
    </row>
    <row r="180" spans="1:4" ht="21.75" customHeight="1">
      <c r="A180" s="1046"/>
      <c r="B180" s="1046"/>
      <c r="C180" s="1046"/>
      <c r="D180" s="1046"/>
    </row>
    <row r="181" spans="1:4" ht="21.75" customHeight="1">
      <c r="A181" s="1046"/>
      <c r="B181" s="1046"/>
      <c r="C181" s="1046"/>
      <c r="D181" s="1046"/>
    </row>
    <row r="182" spans="1:4" ht="21.75" customHeight="1">
      <c r="A182" s="1046"/>
      <c r="B182" s="1046"/>
      <c r="C182" s="1046"/>
      <c r="D182" s="1046"/>
    </row>
    <row r="183" spans="1:4" ht="21.75" customHeight="1">
      <c r="A183" s="1046"/>
      <c r="B183" s="1046"/>
      <c r="C183" s="1046"/>
      <c r="D183" s="1046"/>
    </row>
    <row r="184" spans="1:4" ht="21.75" customHeight="1">
      <c r="A184" s="1046"/>
      <c r="B184" s="1046"/>
      <c r="C184" s="1046"/>
      <c r="D184" s="1046"/>
    </row>
    <row r="185" spans="1:4" ht="21.75" customHeight="1">
      <c r="A185" s="1046"/>
      <c r="B185" s="1046"/>
      <c r="C185" s="1046"/>
      <c r="D185" s="1046"/>
    </row>
    <row r="186" spans="1:4" ht="21.75" customHeight="1">
      <c r="A186" s="1046"/>
      <c r="B186" s="1046"/>
      <c r="C186" s="1046"/>
      <c r="D186" s="1046"/>
    </row>
    <row r="187" spans="1:4" ht="21.75" customHeight="1">
      <c r="A187" s="1046"/>
      <c r="B187" s="1046"/>
      <c r="C187" s="1046"/>
      <c r="D187" s="1046"/>
    </row>
    <row r="188" spans="1:4" ht="21.75" customHeight="1">
      <c r="A188" s="1046"/>
      <c r="B188" s="1046"/>
      <c r="C188" s="1046"/>
      <c r="D188" s="1046"/>
    </row>
    <row r="189" spans="1:4" ht="21.75" customHeight="1">
      <c r="A189" s="1046"/>
      <c r="B189" s="1046"/>
      <c r="C189" s="1046"/>
      <c r="D189" s="1046"/>
    </row>
    <row r="190" spans="1:4" ht="21.75" customHeight="1">
      <c r="A190" s="1046"/>
      <c r="B190" s="1046"/>
      <c r="C190" s="1046"/>
      <c r="D190" s="1046"/>
    </row>
    <row r="191" spans="1:4" ht="21.75" customHeight="1">
      <c r="A191" s="1046"/>
      <c r="B191" s="1046"/>
      <c r="C191" s="1046"/>
      <c r="D191" s="1046"/>
    </row>
    <row r="192" spans="1:4" ht="21.75" customHeight="1">
      <c r="A192" s="1046"/>
      <c r="B192" s="1046"/>
      <c r="C192" s="1046"/>
      <c r="D192" s="1046"/>
    </row>
    <row r="193" spans="1:4" ht="21.75" customHeight="1">
      <c r="A193" s="1046"/>
      <c r="B193" s="1046"/>
      <c r="C193" s="1046"/>
      <c r="D193" s="1046"/>
    </row>
    <row r="194" spans="1:4" ht="21.75" customHeight="1">
      <c r="A194" s="1046"/>
      <c r="B194" s="1046"/>
      <c r="C194" s="1046"/>
      <c r="D194" s="1046"/>
    </row>
    <row r="195" spans="1:4" ht="21.75" customHeight="1">
      <c r="A195" s="1046"/>
      <c r="B195" s="1046"/>
      <c r="C195" s="1046"/>
      <c r="D195" s="1046"/>
    </row>
    <row r="196" spans="1:4" ht="21.75" customHeight="1">
      <c r="A196" s="1046"/>
      <c r="B196" s="1046"/>
      <c r="C196" s="1046"/>
      <c r="D196" s="1046"/>
    </row>
    <row r="197" spans="1:4" ht="21.75" customHeight="1">
      <c r="A197" s="1046"/>
      <c r="B197" s="1046"/>
      <c r="C197" s="1046"/>
      <c r="D197" s="1046"/>
    </row>
    <row r="198" spans="1:4" ht="21.75" customHeight="1">
      <c r="A198" s="1046"/>
      <c r="B198" s="1046"/>
      <c r="C198" s="1046"/>
      <c r="D198" s="1046"/>
    </row>
    <row r="199" spans="1:4" ht="21.75" customHeight="1">
      <c r="A199" s="1046"/>
      <c r="B199" s="1046"/>
      <c r="C199" s="1046"/>
      <c r="D199" s="1046"/>
    </row>
    <row r="200" spans="1:4" ht="21.75" customHeight="1">
      <c r="A200" s="1046"/>
      <c r="B200" s="1046"/>
      <c r="C200" s="1046"/>
      <c r="D200" s="1046"/>
    </row>
    <row r="201" spans="1:4" ht="21.75" customHeight="1">
      <c r="A201" s="1046"/>
      <c r="B201" s="1046"/>
      <c r="C201" s="1046"/>
      <c r="D201" s="1046"/>
    </row>
    <row r="202" spans="1:4" ht="21.75" customHeight="1">
      <c r="A202" s="1046"/>
      <c r="B202" s="1046"/>
      <c r="C202" s="1046"/>
      <c r="D202" s="1046"/>
    </row>
    <row r="203" spans="1:4" ht="21.75" customHeight="1">
      <c r="A203" s="1046"/>
      <c r="B203" s="1046"/>
      <c r="C203" s="1046"/>
      <c r="D203" s="1046"/>
    </row>
    <row r="204" spans="1:4" ht="21.75" customHeight="1">
      <c r="A204" s="1046"/>
      <c r="B204" s="1046"/>
      <c r="C204" s="1046"/>
      <c r="D204" s="1046"/>
    </row>
    <row r="205" spans="1:4" ht="21.75" customHeight="1">
      <c r="A205" s="1046"/>
      <c r="B205" s="1046"/>
      <c r="C205" s="1046"/>
      <c r="D205" s="1046"/>
    </row>
    <row r="206" spans="1:4" ht="21.75" customHeight="1">
      <c r="A206" s="1046"/>
      <c r="B206" s="1046"/>
      <c r="C206" s="1046"/>
      <c r="D206" s="1046"/>
    </row>
    <row r="207" spans="1:4" ht="12.75">
      <c r="A207" s="1046"/>
      <c r="B207" s="1046"/>
      <c r="C207" s="1046"/>
      <c r="D207" s="1046"/>
    </row>
    <row r="208" spans="1:4" ht="12.75">
      <c r="A208" s="1046"/>
      <c r="B208" s="1046"/>
      <c r="C208" s="1046"/>
      <c r="D208" s="1046"/>
    </row>
    <row r="209" spans="1:4" ht="12.75">
      <c r="A209" s="1046"/>
      <c r="B209" s="1046"/>
      <c r="C209" s="1046"/>
      <c r="D209" s="1046"/>
    </row>
    <row r="210" spans="1:4" ht="12.75">
      <c r="A210" s="1046"/>
      <c r="B210" s="1046"/>
      <c r="C210" s="1046"/>
      <c r="D210" s="1046"/>
    </row>
    <row r="211" spans="1:4" ht="12.75">
      <c r="A211" s="1046"/>
      <c r="B211" s="1046"/>
      <c r="C211" s="1046"/>
      <c r="D211" s="1046"/>
    </row>
    <row r="212" spans="1:4" ht="12.75">
      <c r="A212" s="1046"/>
      <c r="B212" s="1046"/>
      <c r="C212" s="1046"/>
      <c r="D212" s="1046"/>
    </row>
    <row r="213" spans="1:4" ht="12.75">
      <c r="A213" s="1046"/>
      <c r="B213" s="1046"/>
      <c r="C213" s="1046"/>
      <c r="D213" s="1046"/>
    </row>
  </sheetData>
  <mergeCells count="103">
    <mergeCell ref="AF46:AJ46"/>
    <mergeCell ref="AF47:AJ47"/>
    <mergeCell ref="AF48:AJ48"/>
    <mergeCell ref="AF42:AJ42"/>
    <mergeCell ref="AF43:AJ43"/>
    <mergeCell ref="AF44:AJ44"/>
    <mergeCell ref="AF45:AJ45"/>
    <mergeCell ref="AF38:AJ38"/>
    <mergeCell ref="AF39:AJ39"/>
    <mergeCell ref="AF40:AJ40"/>
    <mergeCell ref="AF41:AJ41"/>
    <mergeCell ref="AF34:AJ34"/>
    <mergeCell ref="AF35:AJ35"/>
    <mergeCell ref="AF36:AJ36"/>
    <mergeCell ref="AF37:AJ37"/>
    <mergeCell ref="AA48:AE48"/>
    <mergeCell ref="AF25:AJ25"/>
    <mergeCell ref="AF26:AJ26"/>
    <mergeCell ref="AF27:AJ27"/>
    <mergeCell ref="AF28:AJ28"/>
    <mergeCell ref="AF29:AJ29"/>
    <mergeCell ref="AF30:AJ30"/>
    <mergeCell ref="AF31:AJ31"/>
    <mergeCell ref="AF32:AJ32"/>
    <mergeCell ref="AF33:AJ33"/>
    <mergeCell ref="AA44:AE44"/>
    <mergeCell ref="AA45:AE45"/>
    <mergeCell ref="AA46:AE46"/>
    <mergeCell ref="AA47:AE47"/>
    <mergeCell ref="AA40:AE40"/>
    <mergeCell ref="AA41:AE41"/>
    <mergeCell ref="AA42:AE42"/>
    <mergeCell ref="AA43:AE43"/>
    <mergeCell ref="AA36:AE36"/>
    <mergeCell ref="AA37:AE37"/>
    <mergeCell ref="AA38:AE38"/>
    <mergeCell ref="AA39:AE39"/>
    <mergeCell ref="AA32:AE32"/>
    <mergeCell ref="AA33:AE33"/>
    <mergeCell ref="AA34:AE34"/>
    <mergeCell ref="AA35:AE35"/>
    <mergeCell ref="V46:Z46"/>
    <mergeCell ref="V47:Z47"/>
    <mergeCell ref="V48:Z48"/>
    <mergeCell ref="AA25:AE25"/>
    <mergeCell ref="AA26:AE26"/>
    <mergeCell ref="AA27:AE27"/>
    <mergeCell ref="AA28:AE28"/>
    <mergeCell ref="AA29:AE29"/>
    <mergeCell ref="AA30:AE30"/>
    <mergeCell ref="AA31:AE31"/>
    <mergeCell ref="V42:Z42"/>
    <mergeCell ref="V43:Z43"/>
    <mergeCell ref="V44:Z44"/>
    <mergeCell ref="V45:Z45"/>
    <mergeCell ref="V38:Z38"/>
    <mergeCell ref="V39:Z39"/>
    <mergeCell ref="V40:Z40"/>
    <mergeCell ref="V41:Z41"/>
    <mergeCell ref="V34:Z34"/>
    <mergeCell ref="V35:Z35"/>
    <mergeCell ref="V36:Z36"/>
    <mergeCell ref="V37:Z37"/>
    <mergeCell ref="V30:Z30"/>
    <mergeCell ref="V31:Z31"/>
    <mergeCell ref="V32:Z32"/>
    <mergeCell ref="V33:Z33"/>
    <mergeCell ref="V26:Z26"/>
    <mergeCell ref="V27:Z27"/>
    <mergeCell ref="V28:Z28"/>
    <mergeCell ref="V29:Z29"/>
    <mergeCell ref="V24:Z24"/>
    <mergeCell ref="AA24:AE24"/>
    <mergeCell ref="AF24:AJ24"/>
    <mergeCell ref="V25:Z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B5:AJ5"/>
    <mergeCell ref="V15:Z15"/>
    <mergeCell ref="AA15:AE15"/>
    <mergeCell ref="AF15:AJ15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N136"/>
  <sheetViews>
    <sheetView zoomScale="75" zoomScaleNormal="75" workbookViewId="0" topLeftCell="CF58">
      <selection activeCell="DK89" sqref="DK89"/>
    </sheetView>
  </sheetViews>
  <sheetFormatPr defaultColWidth="9.140625" defaultRowHeight="12.75"/>
  <cols>
    <col min="1" max="6" width="3.28125" style="1049" customWidth="1"/>
    <col min="7" max="7" width="3.8515625" style="1049" customWidth="1"/>
    <col min="8" max="11" width="3.28125" style="1049" customWidth="1"/>
    <col min="12" max="12" width="4.57421875" style="1049" customWidth="1"/>
    <col min="13" max="13" width="3.28125" style="1049" customWidth="1"/>
    <col min="14" max="14" width="3.57421875" style="1049" customWidth="1"/>
    <col min="15" max="15" width="3.8515625" style="1049" customWidth="1"/>
    <col min="16" max="18" width="3.28125" style="1049" customWidth="1"/>
    <col min="19" max="19" width="3.57421875" style="1049" customWidth="1"/>
    <col min="20" max="20" width="1.7109375" style="1049" customWidth="1"/>
    <col min="21" max="34" width="3.28125" style="1049" customWidth="1"/>
    <col min="35" max="35" width="3.140625" style="1049" customWidth="1"/>
    <col min="36" max="53" width="3.28125" style="1049" customWidth="1"/>
    <col min="54" max="54" width="4.57421875" style="1049" customWidth="1"/>
    <col min="55" max="56" width="3.28125" style="1049" customWidth="1"/>
    <col min="57" max="112" width="3.7109375" style="1049" customWidth="1"/>
    <col min="113" max="113" width="18.28125" style="1050" customWidth="1"/>
    <col min="114" max="16384" width="9.140625" style="1049" customWidth="1"/>
  </cols>
  <sheetData>
    <row r="1" spans="1:92" ht="18" customHeight="1">
      <c r="A1" s="1047" t="s">
        <v>977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8"/>
      <c r="AL1" s="1048"/>
      <c r="AM1" s="1048"/>
      <c r="AN1" s="1048"/>
      <c r="AO1" s="1048"/>
      <c r="AP1" s="1048"/>
      <c r="AQ1" s="1048"/>
      <c r="AR1" s="1048"/>
      <c r="AS1" s="1048"/>
      <c r="AT1" s="1048"/>
      <c r="AU1" s="1048"/>
      <c r="AV1" s="1048"/>
      <c r="AW1" s="1048"/>
      <c r="AX1" s="1048"/>
      <c r="AY1" s="1048"/>
      <c r="AZ1" s="1048"/>
      <c r="BA1" s="1048"/>
      <c r="BB1" s="1048"/>
      <c r="BC1" s="1048"/>
      <c r="BD1" s="1048"/>
      <c r="BE1" s="1048"/>
      <c r="BF1" s="1048"/>
      <c r="BG1" s="1048"/>
      <c r="BH1" s="1048"/>
      <c r="BI1" s="1048"/>
      <c r="BJ1" s="1048"/>
      <c r="BK1" s="1048"/>
      <c r="BL1" s="1048"/>
      <c r="BM1" s="1048"/>
      <c r="BN1" s="1048"/>
      <c r="BO1" s="1048"/>
      <c r="BP1" s="1048"/>
      <c r="BQ1" s="1048"/>
      <c r="BR1" s="1048"/>
      <c r="BS1" s="1048"/>
      <c r="BT1" s="1048"/>
      <c r="BU1" s="1048"/>
      <c r="BV1" s="1048"/>
      <c r="BW1" s="1048"/>
      <c r="BX1" s="1048"/>
      <c r="BY1" s="1048"/>
      <c r="BZ1" s="1048"/>
      <c r="CA1" s="1048"/>
      <c r="CB1" s="1048"/>
      <c r="CC1" s="1048"/>
      <c r="CD1" s="1048"/>
      <c r="CE1" s="1048"/>
      <c r="CF1" s="1048"/>
      <c r="CG1" s="1048"/>
      <c r="CH1" s="1048"/>
      <c r="CI1" s="1048"/>
      <c r="CJ1" s="1048"/>
      <c r="CK1" s="1048"/>
      <c r="CL1" s="1048"/>
      <c r="CM1" s="1048"/>
      <c r="CN1" s="1048"/>
    </row>
    <row r="2" spans="1:92" ht="18" customHeight="1">
      <c r="A2" s="1051" t="s">
        <v>978</v>
      </c>
      <c r="B2" s="1052"/>
      <c r="C2" s="1052"/>
      <c r="D2" s="1052"/>
      <c r="E2" s="1053"/>
      <c r="F2" s="1053"/>
      <c r="G2" s="1053"/>
      <c r="H2" s="1048"/>
      <c r="I2" s="1048"/>
      <c r="J2" s="1048"/>
      <c r="K2" s="1048"/>
      <c r="L2" s="1048"/>
      <c r="M2" s="1048"/>
      <c r="N2" s="1048"/>
      <c r="O2" s="1048"/>
      <c r="P2" s="1053"/>
      <c r="Q2" s="1052"/>
      <c r="R2" s="1048"/>
      <c r="S2" s="1052"/>
      <c r="T2" s="1052"/>
      <c r="U2" s="1052"/>
      <c r="V2" s="1052"/>
      <c r="W2" s="1052"/>
      <c r="X2" s="1052"/>
      <c r="Y2" s="1051"/>
      <c r="Z2" s="1052"/>
      <c r="AA2" s="1052"/>
      <c r="AB2" s="1052"/>
      <c r="AC2" s="1052"/>
      <c r="AD2" s="1048"/>
      <c r="AE2" s="1052"/>
      <c r="AF2" s="1053"/>
      <c r="AG2" s="1048"/>
      <c r="AH2" s="1053"/>
      <c r="AI2" s="1053"/>
      <c r="AJ2" s="1053"/>
      <c r="AK2" s="1053"/>
      <c r="AL2" s="1053"/>
      <c r="AM2" s="1053"/>
      <c r="AN2" s="1053"/>
      <c r="AO2" s="1053"/>
      <c r="AP2" s="1053"/>
      <c r="AQ2" s="1053"/>
      <c r="AR2" s="1053"/>
      <c r="AS2" s="1053"/>
      <c r="AT2" s="1053"/>
      <c r="AU2" s="1053"/>
      <c r="AV2" s="1053"/>
      <c r="AW2" s="1053"/>
      <c r="AX2" s="1053"/>
      <c r="AY2" s="1053"/>
      <c r="AZ2" s="1053"/>
      <c r="BA2" s="1053"/>
      <c r="BB2" s="1053"/>
      <c r="BC2" s="1053"/>
      <c r="BD2" s="1053"/>
      <c r="BE2" s="1052"/>
      <c r="BF2" s="1052"/>
      <c r="BG2" s="1052"/>
      <c r="BH2" s="1052"/>
      <c r="BI2" s="1051"/>
      <c r="BJ2" s="1052"/>
      <c r="BK2" s="1052"/>
      <c r="BL2" s="1052"/>
      <c r="BM2" s="1052"/>
      <c r="BN2" s="1048"/>
      <c r="BO2" s="1052"/>
      <c r="BP2" s="1053"/>
      <c r="BQ2" s="1048"/>
      <c r="BR2" s="1053"/>
      <c r="BS2" s="1053"/>
      <c r="BT2" s="1053"/>
      <c r="BU2" s="1053"/>
      <c r="BV2" s="1053"/>
      <c r="BW2" s="1053"/>
      <c r="BX2" s="1053"/>
      <c r="BY2" s="1053"/>
      <c r="BZ2" s="1053"/>
      <c r="CA2" s="1053"/>
      <c r="CB2" s="1053"/>
      <c r="CC2" s="1053"/>
      <c r="CD2" s="1053"/>
      <c r="CE2" s="1053"/>
      <c r="CF2" s="1053"/>
      <c r="CG2" s="1053"/>
      <c r="CH2" s="1053"/>
      <c r="CI2" s="1053"/>
      <c r="CJ2" s="1053"/>
      <c r="CK2" s="1053"/>
      <c r="CL2" s="1053"/>
      <c r="CM2" s="1053"/>
      <c r="CN2" s="1053"/>
    </row>
    <row r="3" spans="1:92" ht="12.75">
      <c r="A3" s="1054"/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  <c r="AI3" s="1055"/>
      <c r="AJ3" s="1055"/>
      <c r="AK3" s="1055"/>
      <c r="AL3" s="1055"/>
      <c r="AM3" s="1055"/>
      <c r="AN3" s="1055"/>
      <c r="AO3" s="1054"/>
      <c r="AP3" s="1054"/>
      <c r="AQ3" s="1054"/>
      <c r="AR3" s="1054"/>
      <c r="AS3" s="1054"/>
      <c r="AT3" s="1054"/>
      <c r="AU3" s="1054"/>
      <c r="AV3" s="1054"/>
      <c r="AW3" s="1054"/>
      <c r="AX3" s="1054"/>
      <c r="AY3" s="1054"/>
      <c r="AZ3" s="1054"/>
      <c r="BA3" s="1054"/>
      <c r="BB3" s="1054"/>
      <c r="BC3" s="1054"/>
      <c r="BD3" s="1054"/>
      <c r="BE3" s="1055"/>
      <c r="BF3" s="1055"/>
      <c r="BG3" s="1055"/>
      <c r="BH3" s="1055"/>
      <c r="BI3" s="1055"/>
      <c r="BJ3" s="1055"/>
      <c r="BK3" s="1055"/>
      <c r="BL3" s="1055"/>
      <c r="BM3" s="1055"/>
      <c r="BN3" s="1055"/>
      <c r="BO3" s="1055"/>
      <c r="BP3" s="1055"/>
      <c r="BQ3" s="1055"/>
      <c r="BR3" s="1055"/>
      <c r="BS3" s="1055"/>
      <c r="BT3" s="1055"/>
      <c r="BU3" s="1055"/>
      <c r="BV3" s="1055"/>
      <c r="BW3" s="1055"/>
      <c r="BX3" s="1055"/>
      <c r="BY3" s="1054"/>
      <c r="BZ3" s="1054"/>
      <c r="CA3" s="1054"/>
      <c r="CB3" s="1054"/>
      <c r="CC3" s="1054"/>
      <c r="CD3" s="1054"/>
      <c r="CE3" s="1054"/>
      <c r="CF3" s="1054"/>
      <c r="CG3" s="1054"/>
      <c r="CH3" s="1054"/>
      <c r="CI3" s="1054"/>
      <c r="CJ3" s="1054"/>
      <c r="CK3" s="1054"/>
      <c r="CL3" s="1054"/>
      <c r="CM3" s="1054"/>
      <c r="CN3" s="1054"/>
    </row>
    <row r="4" spans="1:92" ht="13.5" thickBot="1">
      <c r="A4" s="1054"/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1054"/>
      <c r="AN4" s="1054"/>
      <c r="AO4" s="1054"/>
      <c r="AP4" s="1054"/>
      <c r="AQ4" s="1054"/>
      <c r="AR4" s="2077" t="s">
        <v>979</v>
      </c>
      <c r="AS4" s="2077"/>
      <c r="AT4" s="2077"/>
      <c r="AU4" s="2077"/>
      <c r="AV4" s="2077"/>
      <c r="AW4" s="2077"/>
      <c r="AX4" s="2077"/>
      <c r="AY4" s="2078"/>
      <c r="AZ4" s="2077"/>
      <c r="BA4" s="2077"/>
      <c r="BB4" s="2077"/>
      <c r="BC4" s="2077"/>
      <c r="BD4" s="2077"/>
      <c r="BE4" s="1054"/>
      <c r="BF4" s="1054"/>
      <c r="BG4" s="1054"/>
      <c r="BH4" s="1054"/>
      <c r="BI4" s="1054"/>
      <c r="BJ4" s="1054"/>
      <c r="BK4" s="1054"/>
      <c r="BL4" s="1054"/>
      <c r="BM4" s="1054"/>
      <c r="BN4" s="1054"/>
      <c r="BO4" s="1054"/>
      <c r="BP4" s="1054"/>
      <c r="BQ4" s="1054"/>
      <c r="BR4" s="1054"/>
      <c r="BS4" s="1054"/>
      <c r="BT4" s="1054"/>
      <c r="BU4" s="1054"/>
      <c r="BV4" s="1054"/>
      <c r="BW4" s="1054"/>
      <c r="BX4" s="1054"/>
      <c r="BY4" s="1054"/>
      <c r="BZ4" s="1054"/>
      <c r="CA4" s="1054"/>
      <c r="CB4" s="2077" t="s">
        <v>979</v>
      </c>
      <c r="CC4" s="2077"/>
      <c r="CD4" s="2077"/>
      <c r="CE4" s="2077"/>
      <c r="CF4" s="2077"/>
      <c r="CG4" s="2077"/>
      <c r="CH4" s="2077"/>
      <c r="CI4" s="2078"/>
      <c r="CJ4" s="2077"/>
      <c r="CK4" s="2077"/>
      <c r="CL4" s="2077"/>
      <c r="CM4" s="2077"/>
      <c r="CN4" s="2077"/>
    </row>
    <row r="5" spans="1:92" ht="15.75" customHeight="1" thickBot="1">
      <c r="A5" s="1056">
        <v>5</v>
      </c>
      <c r="B5" s="1057">
        <v>1</v>
      </c>
      <c r="C5" s="1057">
        <v>3</v>
      </c>
      <c r="D5" s="1057">
        <v>0</v>
      </c>
      <c r="E5" s="1057">
        <v>0</v>
      </c>
      <c r="F5" s="1058">
        <v>9</v>
      </c>
      <c r="G5" s="1059"/>
      <c r="H5" s="1056">
        <v>1</v>
      </c>
      <c r="I5" s="1057">
        <v>2</v>
      </c>
      <c r="J5" s="1057">
        <v>5</v>
      </c>
      <c r="K5" s="1058">
        <v>4</v>
      </c>
      <c r="L5" s="1059"/>
      <c r="M5" s="1056">
        <v>0</v>
      </c>
      <c r="N5" s="1058">
        <v>1</v>
      </c>
      <c r="O5" s="1059"/>
      <c r="P5" s="1056">
        <v>2</v>
      </c>
      <c r="Q5" s="1057">
        <v>8</v>
      </c>
      <c r="R5" s="1057">
        <v>0</v>
      </c>
      <c r="S5" s="1058">
        <v>0</v>
      </c>
      <c r="T5" s="1059"/>
      <c r="U5" s="1056">
        <v>7</v>
      </c>
      <c r="V5" s="1057">
        <v>5</v>
      </c>
      <c r="W5" s="1057">
        <v>1</v>
      </c>
      <c r="X5" s="1057">
        <v>1</v>
      </c>
      <c r="Y5" s="1057">
        <v>1</v>
      </c>
      <c r="Z5" s="1058">
        <v>5</v>
      </c>
      <c r="AB5" s="1056">
        <v>2</v>
      </c>
      <c r="AC5" s="1058">
        <v>1</v>
      </c>
      <c r="AD5" s="1060"/>
      <c r="AE5" s="1061"/>
      <c r="AG5" s="1056">
        <v>2</v>
      </c>
      <c r="AH5" s="1057">
        <v>0</v>
      </c>
      <c r="AI5" s="1057">
        <v>0</v>
      </c>
      <c r="AJ5" s="1058">
        <v>5</v>
      </c>
      <c r="AK5" s="1054"/>
      <c r="AL5" s="1062">
        <v>2</v>
      </c>
      <c r="AM5" s="1054"/>
      <c r="AN5" s="1054"/>
      <c r="AO5" s="1054"/>
      <c r="AP5" s="1054"/>
      <c r="AQ5" s="1054"/>
      <c r="AR5" s="1054"/>
      <c r="AS5" s="1055" t="s">
        <v>255</v>
      </c>
      <c r="AT5" s="1055"/>
      <c r="AU5" s="1055"/>
      <c r="AV5" s="1055"/>
      <c r="AW5" s="1055"/>
      <c r="AX5" s="1055"/>
      <c r="AY5" s="1055"/>
      <c r="AZ5" s="1055"/>
      <c r="BA5" s="1055"/>
      <c r="BB5" s="1055"/>
      <c r="BC5" s="1055"/>
      <c r="BD5" s="1055"/>
      <c r="BE5" s="1056">
        <v>7</v>
      </c>
      <c r="BF5" s="1057">
        <v>5</v>
      </c>
      <c r="BG5" s="1057">
        <v>1</v>
      </c>
      <c r="BH5" s="1057">
        <v>1</v>
      </c>
      <c r="BI5" s="1057">
        <v>1</v>
      </c>
      <c r="BJ5" s="1058">
        <v>5</v>
      </c>
      <c r="BL5" s="1056">
        <v>2</v>
      </c>
      <c r="BM5" s="1058">
        <v>1</v>
      </c>
      <c r="BN5" s="1060"/>
      <c r="BO5" s="1061"/>
      <c r="BQ5" s="1056">
        <v>2</v>
      </c>
      <c r="BR5" s="1057">
        <v>0</v>
      </c>
      <c r="BS5" s="1057">
        <v>0</v>
      </c>
      <c r="BT5" s="1058">
        <v>5</v>
      </c>
      <c r="BU5" s="1054"/>
      <c r="BV5" s="1062"/>
      <c r="BW5" s="1054"/>
      <c r="BX5" s="1054"/>
      <c r="BY5" s="1054"/>
      <c r="BZ5" s="1054"/>
      <c r="CA5" s="1054"/>
      <c r="CB5" s="1054"/>
      <c r="CC5" s="1055" t="s">
        <v>255</v>
      </c>
      <c r="CD5" s="1055"/>
      <c r="CE5" s="1055"/>
      <c r="CF5" s="1055"/>
      <c r="CG5" s="1055"/>
      <c r="CH5" s="1055"/>
      <c r="CI5" s="1055"/>
      <c r="CJ5" s="1055"/>
      <c r="CK5" s="1055"/>
      <c r="CL5" s="1055"/>
      <c r="CM5" s="1055"/>
      <c r="CN5" s="1055"/>
    </row>
    <row r="6" spans="1:92" ht="26.25" customHeight="1">
      <c r="A6" s="1063" t="s">
        <v>226</v>
      </c>
      <c r="B6" s="1063"/>
      <c r="C6" s="1048"/>
      <c r="D6" s="1063"/>
      <c r="E6" s="1063"/>
      <c r="F6" s="1063"/>
      <c r="H6" s="1064" t="s">
        <v>227</v>
      </c>
      <c r="I6" s="1065"/>
      <c r="J6" s="1064"/>
      <c r="K6" s="1064"/>
      <c r="L6" s="1066"/>
      <c r="M6" s="1067" t="s">
        <v>256</v>
      </c>
      <c r="N6" s="1068"/>
      <c r="O6" s="1066"/>
      <c r="P6" s="1069" t="s">
        <v>980</v>
      </c>
      <c r="Q6" s="1069"/>
      <c r="R6" s="1069"/>
      <c r="S6" s="1069"/>
      <c r="T6" s="1054"/>
      <c r="U6" s="1064" t="s">
        <v>230</v>
      </c>
      <c r="V6" s="1064"/>
      <c r="W6" s="1065"/>
      <c r="X6" s="1064"/>
      <c r="Y6" s="1064"/>
      <c r="Z6" s="1064"/>
      <c r="AB6" s="1070" t="s">
        <v>258</v>
      </c>
      <c r="AC6" s="1070"/>
      <c r="AD6" s="1065"/>
      <c r="AE6" s="1066"/>
      <c r="AG6" s="1064" t="s">
        <v>259</v>
      </c>
      <c r="AH6" s="1065"/>
      <c r="AI6" s="1065"/>
      <c r="AJ6" s="1065"/>
      <c r="AK6" s="1066"/>
      <c r="AL6" s="1066" t="s">
        <v>260</v>
      </c>
      <c r="AM6" s="1054"/>
      <c r="AN6" s="1054"/>
      <c r="AO6" s="1054"/>
      <c r="AP6" s="1054"/>
      <c r="AQ6" s="1054"/>
      <c r="AR6" s="1054"/>
      <c r="AS6" s="1054" t="s">
        <v>981</v>
      </c>
      <c r="AT6" s="1054"/>
      <c r="AU6" s="1054"/>
      <c r="AV6" s="1054"/>
      <c r="AW6" s="1054"/>
      <c r="AX6" s="1054"/>
      <c r="AY6" s="1054"/>
      <c r="AZ6" s="1054"/>
      <c r="BA6" s="1054"/>
      <c r="BB6" s="1054"/>
      <c r="BC6" s="1054"/>
      <c r="BD6" s="1054"/>
      <c r="BE6" s="1064" t="s">
        <v>230</v>
      </c>
      <c r="BF6" s="1064"/>
      <c r="BG6" s="1065"/>
      <c r="BH6" s="1064"/>
      <c r="BI6" s="1064"/>
      <c r="BJ6" s="1064"/>
      <c r="BL6" s="1070" t="s">
        <v>258</v>
      </c>
      <c r="BM6" s="1070"/>
      <c r="BN6" s="1065"/>
      <c r="BO6" s="1066"/>
      <c r="BQ6" s="1064" t="s">
        <v>259</v>
      </c>
      <c r="BR6" s="1065"/>
      <c r="BS6" s="1065"/>
      <c r="BT6" s="1065"/>
      <c r="BU6" s="1066"/>
      <c r="BV6" s="1066" t="s">
        <v>260</v>
      </c>
      <c r="BW6" s="1054"/>
      <c r="BX6" s="1054"/>
      <c r="BY6" s="1054"/>
      <c r="BZ6" s="1054"/>
      <c r="CA6" s="1054"/>
      <c r="CB6" s="1054"/>
      <c r="CC6" s="1054" t="s">
        <v>981</v>
      </c>
      <c r="CD6" s="1054"/>
      <c r="CE6" s="1054"/>
      <c r="CF6" s="1054"/>
      <c r="CG6" s="1054"/>
      <c r="CH6" s="1054"/>
      <c r="CI6" s="1054"/>
      <c r="CJ6" s="1054"/>
      <c r="CK6" s="1054"/>
      <c r="CL6" s="1054"/>
      <c r="CM6" s="1054"/>
      <c r="CN6" s="1054"/>
    </row>
    <row r="7" spans="1:92" ht="9.75" customHeight="1">
      <c r="A7" s="1054"/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1054"/>
      <c r="AL7" s="1054"/>
      <c r="AM7" s="1054"/>
      <c r="AN7" s="1054"/>
      <c r="AO7" s="1054"/>
      <c r="AP7" s="1054"/>
      <c r="AQ7" s="1054"/>
      <c r="AR7" s="1054"/>
      <c r="AS7" s="1054"/>
      <c r="AT7" s="1054"/>
      <c r="AU7" s="1054"/>
      <c r="AV7" s="1054"/>
      <c r="AW7" s="1054"/>
      <c r="AX7" s="1054"/>
      <c r="AY7" s="1054"/>
      <c r="AZ7" s="1054"/>
      <c r="BA7" s="1054"/>
      <c r="BB7" s="1054" t="s">
        <v>261</v>
      </c>
      <c r="BC7" s="1054"/>
      <c r="BD7" s="1054"/>
      <c r="BE7" s="1054"/>
      <c r="BF7" s="1054"/>
      <c r="BG7" s="1054"/>
      <c r="BH7" s="1054"/>
      <c r="BI7" s="1054"/>
      <c r="BJ7" s="1054"/>
      <c r="BK7" s="1054"/>
      <c r="BL7" s="1054"/>
      <c r="BM7" s="1054"/>
      <c r="BN7" s="1054"/>
      <c r="BO7" s="1054"/>
      <c r="BP7" s="1054"/>
      <c r="BQ7" s="1054"/>
      <c r="BR7" s="1054"/>
      <c r="BS7" s="1054"/>
      <c r="BT7" s="1054"/>
      <c r="BU7" s="1054"/>
      <c r="BV7" s="1054"/>
      <c r="BW7" s="1054"/>
      <c r="BX7" s="1054"/>
      <c r="BY7" s="1054"/>
      <c r="BZ7" s="1054"/>
      <c r="CA7" s="1054"/>
      <c r="CB7" s="1054"/>
      <c r="CC7" s="1054"/>
      <c r="CD7" s="1054"/>
      <c r="CE7" s="1054"/>
      <c r="CF7" s="1054"/>
      <c r="CG7" s="1054"/>
      <c r="CH7" s="1054"/>
      <c r="CI7" s="1054"/>
      <c r="CJ7" s="1054"/>
      <c r="CK7" s="1054"/>
      <c r="CL7" s="1054" t="s">
        <v>261</v>
      </c>
      <c r="CM7" s="1054"/>
      <c r="CN7" s="1054"/>
    </row>
    <row r="8" spans="1:112" ht="38.25" customHeight="1">
      <c r="A8" s="1071" t="s">
        <v>262</v>
      </c>
      <c r="B8" s="1072"/>
      <c r="C8" s="1072"/>
      <c r="D8" s="1072"/>
      <c r="E8" s="1073"/>
      <c r="F8" s="1073"/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4"/>
      <c r="S8" s="1075" t="s">
        <v>263</v>
      </c>
      <c r="T8" s="1076"/>
      <c r="U8" s="1077"/>
      <c r="V8" s="1078"/>
      <c r="W8" s="1078"/>
      <c r="X8" s="1079"/>
      <c r="Y8" s="1078"/>
      <c r="Z8" s="1078"/>
      <c r="AA8" s="1078"/>
      <c r="AB8" s="1079"/>
      <c r="AC8" s="1078"/>
      <c r="AD8" s="1078"/>
      <c r="AE8" s="1078"/>
      <c r="AF8" s="1079"/>
      <c r="AG8" s="1080"/>
      <c r="AH8" s="1078"/>
      <c r="AI8" s="1078"/>
      <c r="AJ8" s="1079"/>
      <c r="AK8" s="1078"/>
      <c r="AL8" s="1078"/>
      <c r="AM8" s="1078"/>
      <c r="AN8" s="1079"/>
      <c r="AO8" s="1078"/>
      <c r="AP8" s="1078"/>
      <c r="AQ8" s="1078"/>
      <c r="AR8" s="1079"/>
      <c r="AS8" s="1080"/>
      <c r="AT8" s="1078"/>
      <c r="AU8" s="1078"/>
      <c r="AV8" s="1079"/>
      <c r="AW8" s="1078"/>
      <c r="AX8" s="1078"/>
      <c r="AY8" s="1078"/>
      <c r="AZ8" s="1079"/>
      <c r="BA8" s="1078"/>
      <c r="BB8" s="1078"/>
      <c r="BC8" s="1078"/>
      <c r="BD8" s="1079"/>
      <c r="BE8" s="1077"/>
      <c r="BF8" s="1078"/>
      <c r="BG8" s="1078"/>
      <c r="BH8" s="1079"/>
      <c r="BI8" s="1078"/>
      <c r="BJ8" s="1078"/>
      <c r="BK8" s="1078"/>
      <c r="BL8" s="1079"/>
      <c r="BM8" s="1078"/>
      <c r="BN8" s="1078"/>
      <c r="BO8" s="1078"/>
      <c r="BP8" s="1079"/>
      <c r="BQ8" s="1080"/>
      <c r="BR8" s="1078"/>
      <c r="BS8" s="1078"/>
      <c r="BT8" s="1079"/>
      <c r="BU8" s="1078"/>
      <c r="BV8" s="1078"/>
      <c r="BW8" s="1078"/>
      <c r="BX8" s="1079"/>
      <c r="BY8" s="1078"/>
      <c r="BZ8" s="1078"/>
      <c r="CA8" s="1078"/>
      <c r="CB8" s="1079"/>
      <c r="CC8" s="1080"/>
      <c r="CD8" s="1078"/>
      <c r="CE8" s="1078"/>
      <c r="CF8" s="1079"/>
      <c r="CG8" s="1078"/>
      <c r="CH8" s="1078"/>
      <c r="CI8" s="1078"/>
      <c r="CJ8" s="1079"/>
      <c r="CK8" s="1078"/>
      <c r="CL8" s="1078"/>
      <c r="CM8" s="1078"/>
      <c r="CN8" s="1079"/>
      <c r="CO8" s="1077"/>
      <c r="CP8" s="1078"/>
      <c r="CQ8" s="1078"/>
      <c r="CR8" s="1079"/>
      <c r="CS8" s="1078"/>
      <c r="CT8" s="1078"/>
      <c r="CU8" s="1078"/>
      <c r="CV8" s="1079"/>
      <c r="CW8" s="1078"/>
      <c r="CX8" s="1078"/>
      <c r="CY8" s="1078"/>
      <c r="CZ8" s="1079"/>
      <c r="DA8" s="1080"/>
      <c r="DB8" s="1078"/>
      <c r="DC8" s="1078"/>
      <c r="DD8" s="1079"/>
      <c r="DE8" s="1078"/>
      <c r="DF8" s="1078"/>
      <c r="DG8" s="1078"/>
      <c r="DH8" s="1079"/>
    </row>
    <row r="9" spans="1:112" ht="12.75">
      <c r="A9" s="1081"/>
      <c r="B9" s="1082"/>
      <c r="C9" s="1082"/>
      <c r="D9" s="1082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83"/>
      <c r="R9" s="1084"/>
      <c r="S9" s="1085"/>
      <c r="T9" s="1086"/>
      <c r="U9" s="1085"/>
      <c r="V9" s="1087" t="s">
        <v>982</v>
      </c>
      <c r="W9" s="1087">
        <v>40</v>
      </c>
      <c r="X9" s="1088" t="s">
        <v>983</v>
      </c>
      <c r="Y9" s="1089"/>
      <c r="Z9" s="1087" t="s">
        <v>984</v>
      </c>
      <c r="AA9" s="1087" t="s">
        <v>985</v>
      </c>
      <c r="AB9" s="1088" t="s">
        <v>986</v>
      </c>
      <c r="AC9" s="1089"/>
      <c r="AD9" s="1087" t="s">
        <v>984</v>
      </c>
      <c r="AE9" s="1087" t="s">
        <v>987</v>
      </c>
      <c r="AF9" s="1088" t="s">
        <v>988</v>
      </c>
      <c r="AG9" s="1085"/>
      <c r="AH9" s="1087" t="s">
        <v>989</v>
      </c>
      <c r="AI9" s="1087">
        <v>12</v>
      </c>
      <c r="AJ9" s="1088" t="s">
        <v>990</v>
      </c>
      <c r="AK9" s="1089"/>
      <c r="AL9" s="1087" t="s">
        <v>991</v>
      </c>
      <c r="AM9" s="1087" t="s">
        <v>992</v>
      </c>
      <c r="AN9" s="1088" t="s">
        <v>993</v>
      </c>
      <c r="AO9" s="1089"/>
      <c r="AP9" s="1087" t="s">
        <v>994</v>
      </c>
      <c r="AQ9" s="1087" t="s">
        <v>990</v>
      </c>
      <c r="AR9" s="1088" t="s">
        <v>995</v>
      </c>
      <c r="AS9" s="1085"/>
      <c r="AT9" s="1087" t="s">
        <v>994</v>
      </c>
      <c r="AU9" s="1087" t="s">
        <v>990</v>
      </c>
      <c r="AV9" s="1088" t="s">
        <v>996</v>
      </c>
      <c r="AW9" s="1089"/>
      <c r="AX9" s="1087" t="s">
        <v>994</v>
      </c>
      <c r="AY9" s="1087" t="s">
        <v>997</v>
      </c>
      <c r="AZ9" s="1088" t="s">
        <v>991</v>
      </c>
      <c r="BA9" s="1089"/>
      <c r="BB9" s="1087" t="s">
        <v>994</v>
      </c>
      <c r="BC9" s="1087" t="s">
        <v>988</v>
      </c>
      <c r="BD9" s="1088" t="s">
        <v>984</v>
      </c>
      <c r="BE9" s="1085"/>
      <c r="BF9" s="1087" t="s">
        <v>994</v>
      </c>
      <c r="BG9" s="1087" t="s">
        <v>998</v>
      </c>
      <c r="BH9" s="1088" t="s">
        <v>999</v>
      </c>
      <c r="BI9" s="1089"/>
      <c r="BJ9" s="1087" t="s">
        <v>994</v>
      </c>
      <c r="BK9" s="1087" t="s">
        <v>998</v>
      </c>
      <c r="BL9" s="1088" t="s">
        <v>1000</v>
      </c>
      <c r="BM9" s="1085"/>
      <c r="BN9" s="1087" t="s">
        <v>1001</v>
      </c>
      <c r="BO9" s="1087" t="s">
        <v>1002</v>
      </c>
      <c r="BP9" s="1088" t="s">
        <v>993</v>
      </c>
      <c r="BQ9" s="1085"/>
      <c r="BR9" s="1087" t="s">
        <v>1003</v>
      </c>
      <c r="BS9" s="1087" t="s">
        <v>998</v>
      </c>
      <c r="BT9" s="1088" t="s">
        <v>1004</v>
      </c>
      <c r="BU9" s="1089"/>
      <c r="BV9" s="1087" t="s">
        <v>1003</v>
      </c>
      <c r="BW9" s="1087" t="s">
        <v>1005</v>
      </c>
      <c r="BX9" s="1088" t="s">
        <v>1006</v>
      </c>
      <c r="BY9" s="1089"/>
      <c r="BZ9" s="1087" t="s">
        <v>1003</v>
      </c>
      <c r="CA9" s="1087" t="s">
        <v>1007</v>
      </c>
      <c r="CB9" s="1088" t="s">
        <v>990</v>
      </c>
      <c r="CC9" s="1085"/>
      <c r="CD9" s="1087" t="s">
        <v>1003</v>
      </c>
      <c r="CE9" s="1087" t="s">
        <v>1007</v>
      </c>
      <c r="CF9" s="1088" t="s">
        <v>999</v>
      </c>
      <c r="CG9" s="1089"/>
      <c r="CH9" s="1087" t="s">
        <v>1003</v>
      </c>
      <c r="CI9" s="1087" t="s">
        <v>1007</v>
      </c>
      <c r="CJ9" s="1088" t="s">
        <v>1007</v>
      </c>
      <c r="CK9" s="1089"/>
      <c r="CL9" s="1087" t="s">
        <v>1003</v>
      </c>
      <c r="CM9" s="1087" t="s">
        <v>1007</v>
      </c>
      <c r="CN9" s="1088" t="s">
        <v>1008</v>
      </c>
      <c r="CO9" s="1085"/>
      <c r="CP9" s="1087" t="s">
        <v>1003</v>
      </c>
      <c r="CQ9" s="1087" t="s">
        <v>1007</v>
      </c>
      <c r="CR9" s="1088" t="s">
        <v>1009</v>
      </c>
      <c r="CS9" s="1089"/>
      <c r="CT9" s="1087" t="s">
        <v>1010</v>
      </c>
      <c r="CU9" s="1087" t="s">
        <v>1011</v>
      </c>
      <c r="CV9" s="1088" t="s">
        <v>1012</v>
      </c>
      <c r="CW9" s="1089"/>
      <c r="CX9" s="1087" t="s">
        <v>1013</v>
      </c>
      <c r="CY9" s="1087" t="s">
        <v>1014</v>
      </c>
      <c r="CZ9" s="1088" t="s">
        <v>988</v>
      </c>
      <c r="DA9" s="1085"/>
      <c r="DB9" s="1087" t="s">
        <v>1013</v>
      </c>
      <c r="DC9" s="1087" t="s">
        <v>1014</v>
      </c>
      <c r="DD9" s="1088" t="s">
        <v>1015</v>
      </c>
      <c r="DE9" s="1089"/>
      <c r="DF9" s="1087" t="s">
        <v>1000</v>
      </c>
      <c r="DG9" s="1087" t="s">
        <v>1000</v>
      </c>
      <c r="DH9" s="1088" t="s">
        <v>1000</v>
      </c>
    </row>
    <row r="10" spans="1:112" ht="12.75">
      <c r="A10" s="1090">
        <v>1</v>
      </c>
      <c r="B10" s="1091"/>
      <c r="C10" s="1091"/>
      <c r="D10" s="1091"/>
      <c r="E10" s="1091"/>
      <c r="F10" s="1091"/>
      <c r="G10" s="1091"/>
      <c r="H10" s="1091"/>
      <c r="I10" s="1091"/>
      <c r="J10" s="1091"/>
      <c r="K10" s="1091"/>
      <c r="L10" s="1091"/>
      <c r="M10" s="1091"/>
      <c r="N10" s="1091"/>
      <c r="O10" s="1091"/>
      <c r="P10" s="1091"/>
      <c r="Q10" s="1091"/>
      <c r="R10" s="1092"/>
      <c r="S10" s="1090">
        <v>2</v>
      </c>
      <c r="T10" s="1092"/>
      <c r="U10" s="1090">
        <v>3</v>
      </c>
      <c r="V10" s="1091"/>
      <c r="W10" s="1091"/>
      <c r="X10" s="1092"/>
      <c r="Y10" s="1093">
        <v>4</v>
      </c>
      <c r="Z10" s="1094"/>
      <c r="AA10" s="1094"/>
      <c r="AB10" s="1095"/>
      <c r="AC10" s="1093">
        <v>5</v>
      </c>
      <c r="AD10" s="1094"/>
      <c r="AE10" s="1094"/>
      <c r="AF10" s="1095"/>
      <c r="AG10" s="1090">
        <v>6</v>
      </c>
      <c r="AH10" s="1091"/>
      <c r="AI10" s="1091"/>
      <c r="AJ10" s="1092"/>
      <c r="AK10" s="1093">
        <v>7</v>
      </c>
      <c r="AL10" s="1094"/>
      <c r="AM10" s="1094"/>
      <c r="AN10" s="1095"/>
      <c r="AO10" s="1093">
        <v>8</v>
      </c>
      <c r="AP10" s="1094"/>
      <c r="AQ10" s="1094"/>
      <c r="AR10" s="1095"/>
      <c r="AS10" s="1090">
        <v>9</v>
      </c>
      <c r="AT10" s="1091"/>
      <c r="AU10" s="1091"/>
      <c r="AV10" s="1092"/>
      <c r="AW10" s="1093">
        <v>10</v>
      </c>
      <c r="AX10" s="1094"/>
      <c r="AY10" s="1094"/>
      <c r="AZ10" s="1095"/>
      <c r="BA10" s="1093">
        <v>11</v>
      </c>
      <c r="BB10" s="1094"/>
      <c r="BC10" s="1094"/>
      <c r="BD10" s="1095"/>
      <c r="BE10" s="1090">
        <v>3</v>
      </c>
      <c r="BF10" s="1091"/>
      <c r="BG10" s="1091"/>
      <c r="BH10" s="1092"/>
      <c r="BI10" s="1093">
        <v>4</v>
      </c>
      <c r="BJ10" s="1094"/>
      <c r="BK10" s="1094"/>
      <c r="BL10" s="1095"/>
      <c r="BM10" s="1093">
        <v>5</v>
      </c>
      <c r="BN10" s="1094"/>
      <c r="BO10" s="1094"/>
      <c r="BP10" s="1095"/>
      <c r="BQ10" s="1090">
        <v>6</v>
      </c>
      <c r="BR10" s="1091"/>
      <c r="BS10" s="1091"/>
      <c r="BT10" s="1092"/>
      <c r="BU10" s="1093">
        <v>7</v>
      </c>
      <c r="BV10" s="1094"/>
      <c r="BW10" s="1094"/>
      <c r="BX10" s="1095"/>
      <c r="BY10" s="1093">
        <v>8</v>
      </c>
      <c r="BZ10" s="1094"/>
      <c r="CA10" s="1094"/>
      <c r="CB10" s="1095"/>
      <c r="CC10" s="1090">
        <v>9</v>
      </c>
      <c r="CD10" s="1091"/>
      <c r="CE10" s="1091"/>
      <c r="CF10" s="1092"/>
      <c r="CG10" s="1093">
        <v>10</v>
      </c>
      <c r="CH10" s="1094"/>
      <c r="CI10" s="1094"/>
      <c r="CJ10" s="1095"/>
      <c r="CK10" s="1093">
        <v>11</v>
      </c>
      <c r="CL10" s="1094"/>
      <c r="CM10" s="1094"/>
      <c r="CN10" s="1095"/>
      <c r="CO10" s="1090">
        <v>3</v>
      </c>
      <c r="CP10" s="1091"/>
      <c r="CQ10" s="1091"/>
      <c r="CR10" s="1092"/>
      <c r="CS10" s="1093">
        <v>4</v>
      </c>
      <c r="CT10" s="1094"/>
      <c r="CU10" s="1094"/>
      <c r="CV10" s="1095"/>
      <c r="CW10" s="1093">
        <v>5</v>
      </c>
      <c r="CX10" s="1094"/>
      <c r="CY10" s="1094"/>
      <c r="CZ10" s="1095"/>
      <c r="DA10" s="1090">
        <v>6</v>
      </c>
      <c r="DB10" s="1091"/>
      <c r="DC10" s="1091"/>
      <c r="DD10" s="1092"/>
      <c r="DE10" s="1093">
        <v>11</v>
      </c>
      <c r="DF10" s="1094"/>
      <c r="DG10" s="1094"/>
      <c r="DH10" s="1095"/>
    </row>
    <row r="11" spans="1:112" ht="19.5" customHeight="1">
      <c r="A11" s="1096" t="s">
        <v>945</v>
      </c>
      <c r="B11" s="1097"/>
      <c r="C11" s="1097"/>
      <c r="D11" s="1097"/>
      <c r="E11" s="1098"/>
      <c r="F11" s="1098"/>
      <c r="G11" s="1098"/>
      <c r="H11" s="1098"/>
      <c r="I11" s="1098"/>
      <c r="J11" s="1099"/>
      <c r="K11" s="1099"/>
      <c r="L11" s="1099"/>
      <c r="M11" s="1099"/>
      <c r="N11" s="1099"/>
      <c r="O11" s="1099"/>
      <c r="P11" s="1099"/>
      <c r="Q11" s="1099"/>
      <c r="R11" s="1100"/>
      <c r="S11" s="1101" t="s">
        <v>269</v>
      </c>
      <c r="T11" s="1102"/>
      <c r="U11" s="2030"/>
      <c r="V11" s="2031"/>
      <c r="W11" s="2031"/>
      <c r="X11" s="2032"/>
      <c r="Y11" s="2027"/>
      <c r="Z11" s="2028"/>
      <c r="AA11" s="2028"/>
      <c r="AB11" s="2029"/>
      <c r="AC11" s="2027"/>
      <c r="AD11" s="2028"/>
      <c r="AE11" s="2028"/>
      <c r="AF11" s="2029"/>
      <c r="AG11" s="2036"/>
      <c r="AH11" s="2028"/>
      <c r="AI11" s="2028"/>
      <c r="AJ11" s="2029"/>
      <c r="AK11" s="2027"/>
      <c r="AL11" s="2028"/>
      <c r="AM11" s="2028"/>
      <c r="AN11" s="2029"/>
      <c r="AO11" s="2024">
        <v>556767</v>
      </c>
      <c r="AP11" s="2025"/>
      <c r="AQ11" s="2025"/>
      <c r="AR11" s="2026"/>
      <c r="AS11" s="2036"/>
      <c r="AT11" s="2028"/>
      <c r="AU11" s="2028"/>
      <c r="AV11" s="2029"/>
      <c r="AW11" s="2027"/>
      <c r="AX11" s="2028"/>
      <c r="AY11" s="2028"/>
      <c r="AZ11" s="2029"/>
      <c r="BA11" s="2027"/>
      <c r="BB11" s="2028"/>
      <c r="BC11" s="2028"/>
      <c r="BD11" s="2029"/>
      <c r="BE11" s="2030"/>
      <c r="BF11" s="2031"/>
      <c r="BG11" s="2031"/>
      <c r="BH11" s="2032"/>
      <c r="BI11" s="2027"/>
      <c r="BJ11" s="2028"/>
      <c r="BK11" s="2028"/>
      <c r="BL11" s="2029"/>
      <c r="BM11" s="2027"/>
      <c r="BN11" s="2028"/>
      <c r="BO11" s="2028"/>
      <c r="BP11" s="2029"/>
      <c r="BQ11" s="2036"/>
      <c r="BR11" s="2028"/>
      <c r="BS11" s="2028"/>
      <c r="BT11" s="2029"/>
      <c r="BU11" s="2027"/>
      <c r="BV11" s="2028"/>
      <c r="BW11" s="2028"/>
      <c r="BX11" s="2029"/>
      <c r="BY11" s="2027"/>
      <c r="BZ11" s="2028"/>
      <c r="CA11" s="2028"/>
      <c r="CB11" s="2029"/>
      <c r="CC11" s="2036"/>
      <c r="CD11" s="2028"/>
      <c r="CE11" s="2028"/>
      <c r="CF11" s="2029"/>
      <c r="CG11" s="2027"/>
      <c r="CH11" s="2028"/>
      <c r="CI11" s="2028"/>
      <c r="CJ11" s="2029"/>
      <c r="CK11" s="2027"/>
      <c r="CL11" s="2028"/>
      <c r="CM11" s="2028"/>
      <c r="CN11" s="2029"/>
      <c r="CO11" s="2030"/>
      <c r="CP11" s="2031"/>
      <c r="CQ11" s="2031"/>
      <c r="CR11" s="2032"/>
      <c r="CS11" s="2027"/>
      <c r="CT11" s="2028"/>
      <c r="CU11" s="2028"/>
      <c r="CV11" s="2029"/>
      <c r="CW11" s="2027"/>
      <c r="CX11" s="2028"/>
      <c r="CY11" s="2028"/>
      <c r="CZ11" s="2029"/>
      <c r="DA11" s="2036"/>
      <c r="DB11" s="2028"/>
      <c r="DC11" s="2028"/>
      <c r="DD11" s="2029"/>
      <c r="DE11" s="2024">
        <f aca="true" t="shared" si="0" ref="DE11:DE48">SUM(U11:DD11)</f>
        <v>556767</v>
      </c>
      <c r="DF11" s="2079"/>
      <c r="DG11" s="2079"/>
      <c r="DH11" s="2080"/>
    </row>
    <row r="12" spans="1:112" ht="19.5" customHeight="1">
      <c r="A12" s="1096" t="s">
        <v>946</v>
      </c>
      <c r="B12" s="1097"/>
      <c r="C12" s="1097"/>
      <c r="D12" s="1097"/>
      <c r="E12" s="1098"/>
      <c r="F12" s="1098"/>
      <c r="G12" s="1098"/>
      <c r="H12" s="1098"/>
      <c r="I12" s="1098"/>
      <c r="J12" s="1099"/>
      <c r="K12" s="1099"/>
      <c r="L12" s="1099"/>
      <c r="M12" s="1099"/>
      <c r="N12" s="1099"/>
      <c r="O12" s="1099"/>
      <c r="P12" s="1099"/>
      <c r="Q12" s="1099"/>
      <c r="R12" s="1102"/>
      <c r="S12" s="1101" t="s">
        <v>271</v>
      </c>
      <c r="T12" s="1102"/>
      <c r="U12" s="2030"/>
      <c r="V12" s="2031"/>
      <c r="W12" s="2031"/>
      <c r="X12" s="2032"/>
      <c r="Y12" s="1103"/>
      <c r="Z12" s="1103"/>
      <c r="AA12" s="1103"/>
      <c r="AB12" s="1104"/>
      <c r="AC12" s="2027"/>
      <c r="AD12" s="2028"/>
      <c r="AE12" s="2028"/>
      <c r="AF12" s="2029"/>
      <c r="AG12" s="2036"/>
      <c r="AH12" s="2028"/>
      <c r="AI12" s="2028"/>
      <c r="AJ12" s="2029"/>
      <c r="AK12" s="2036"/>
      <c r="AL12" s="2028"/>
      <c r="AM12" s="2028"/>
      <c r="AN12" s="2029"/>
      <c r="AO12" s="2046">
        <v>291797</v>
      </c>
      <c r="AP12" s="2025"/>
      <c r="AQ12" s="2025"/>
      <c r="AR12" s="2026"/>
      <c r="AS12" s="2036"/>
      <c r="AT12" s="2028"/>
      <c r="AU12" s="2028"/>
      <c r="AV12" s="2029"/>
      <c r="AW12" s="2027"/>
      <c r="AX12" s="2028"/>
      <c r="AY12" s="2028"/>
      <c r="AZ12" s="2029"/>
      <c r="BA12" s="2024">
        <v>343</v>
      </c>
      <c r="BB12" s="2025"/>
      <c r="BC12" s="2025"/>
      <c r="BD12" s="2026"/>
      <c r="BE12" s="2030"/>
      <c r="BF12" s="2031"/>
      <c r="BG12" s="2031"/>
      <c r="BH12" s="2032"/>
      <c r="BI12" s="1103"/>
      <c r="BJ12" s="1103"/>
      <c r="BK12" s="1103"/>
      <c r="BL12" s="1104"/>
      <c r="BM12" s="2027"/>
      <c r="BN12" s="2028"/>
      <c r="BO12" s="2028"/>
      <c r="BP12" s="2029"/>
      <c r="BQ12" s="2036"/>
      <c r="BR12" s="2028"/>
      <c r="BS12" s="2028"/>
      <c r="BT12" s="2029"/>
      <c r="BU12" s="2036"/>
      <c r="BV12" s="2028"/>
      <c r="BW12" s="2028"/>
      <c r="BX12" s="2029"/>
      <c r="BY12" s="2036"/>
      <c r="BZ12" s="2028"/>
      <c r="CA12" s="2028"/>
      <c r="CB12" s="2029"/>
      <c r="CC12" s="2036"/>
      <c r="CD12" s="2028"/>
      <c r="CE12" s="2028"/>
      <c r="CF12" s="2029"/>
      <c r="CG12" s="2027"/>
      <c r="CH12" s="2028"/>
      <c r="CI12" s="2028"/>
      <c r="CJ12" s="2029"/>
      <c r="CK12" s="2027"/>
      <c r="CL12" s="2028"/>
      <c r="CM12" s="2028"/>
      <c r="CN12" s="2029"/>
      <c r="CO12" s="2030"/>
      <c r="CP12" s="2031"/>
      <c r="CQ12" s="2031"/>
      <c r="CR12" s="2032"/>
      <c r="CS12" s="1103"/>
      <c r="CT12" s="1103"/>
      <c r="CU12" s="1103"/>
      <c r="CV12" s="1104"/>
      <c r="CW12" s="2027"/>
      <c r="CX12" s="2028"/>
      <c r="CY12" s="2028"/>
      <c r="CZ12" s="2029"/>
      <c r="DA12" s="2036"/>
      <c r="DB12" s="2028"/>
      <c r="DC12" s="2028"/>
      <c r="DD12" s="2029"/>
      <c r="DE12" s="2024">
        <f t="shared" si="0"/>
        <v>292140</v>
      </c>
      <c r="DF12" s="2079"/>
      <c r="DG12" s="2079"/>
      <c r="DH12" s="2080"/>
    </row>
    <row r="13" spans="1:112" ht="19.5" customHeight="1">
      <c r="A13" s="1096" t="s">
        <v>947</v>
      </c>
      <c r="B13" s="1097"/>
      <c r="C13" s="1097"/>
      <c r="D13" s="1097"/>
      <c r="E13" s="1098"/>
      <c r="F13" s="1098"/>
      <c r="G13" s="1098"/>
      <c r="H13" s="1098"/>
      <c r="I13" s="1098"/>
      <c r="J13" s="1099"/>
      <c r="K13" s="1099"/>
      <c r="L13" s="1099"/>
      <c r="M13" s="1099"/>
      <c r="N13" s="1099"/>
      <c r="O13" s="1099"/>
      <c r="P13" s="1099"/>
      <c r="Q13" s="1099"/>
      <c r="R13" s="1102"/>
      <c r="S13" s="1101" t="s">
        <v>273</v>
      </c>
      <c r="T13" s="1102"/>
      <c r="U13" s="2030"/>
      <c r="V13" s="2031"/>
      <c r="W13" s="2031"/>
      <c r="X13" s="2032"/>
      <c r="Y13" s="2027"/>
      <c r="Z13" s="2028"/>
      <c r="AA13" s="2028"/>
      <c r="AB13" s="2029"/>
      <c r="AC13" s="2027"/>
      <c r="AD13" s="2028"/>
      <c r="AE13" s="2028"/>
      <c r="AF13" s="2029"/>
      <c r="AG13" s="2036"/>
      <c r="AH13" s="2028"/>
      <c r="AI13" s="2028"/>
      <c r="AJ13" s="2029"/>
      <c r="AK13" s="1103"/>
      <c r="AL13" s="1103"/>
      <c r="AM13" s="1103"/>
      <c r="AN13" s="1104"/>
      <c r="AO13" s="2024">
        <v>131937</v>
      </c>
      <c r="AP13" s="2025"/>
      <c r="AQ13" s="2025"/>
      <c r="AR13" s="2026"/>
      <c r="AS13" s="2046">
        <v>27561</v>
      </c>
      <c r="AT13" s="2025"/>
      <c r="AU13" s="2025"/>
      <c r="AV13" s="2026"/>
      <c r="AW13" s="2027"/>
      <c r="AX13" s="2028"/>
      <c r="AY13" s="2028"/>
      <c r="AZ13" s="2029"/>
      <c r="BA13" s="2024"/>
      <c r="BB13" s="2025"/>
      <c r="BC13" s="2025"/>
      <c r="BD13" s="2026"/>
      <c r="BE13" s="2030"/>
      <c r="BF13" s="2031"/>
      <c r="BG13" s="2031"/>
      <c r="BH13" s="2032"/>
      <c r="BI13" s="2027"/>
      <c r="BJ13" s="2028"/>
      <c r="BK13" s="2028"/>
      <c r="BL13" s="2029"/>
      <c r="BM13" s="2027"/>
      <c r="BN13" s="2028"/>
      <c r="BO13" s="2028"/>
      <c r="BP13" s="2029"/>
      <c r="BQ13" s="2036"/>
      <c r="BR13" s="2028"/>
      <c r="BS13" s="2028"/>
      <c r="BT13" s="2029"/>
      <c r="BU13" s="1103"/>
      <c r="BV13" s="1103"/>
      <c r="BW13" s="1103"/>
      <c r="BX13" s="1104"/>
      <c r="BY13" s="1103"/>
      <c r="BZ13" s="1103"/>
      <c r="CA13" s="1103"/>
      <c r="CB13" s="1104"/>
      <c r="CC13" s="2036"/>
      <c r="CD13" s="2028"/>
      <c r="CE13" s="2028"/>
      <c r="CF13" s="2029"/>
      <c r="CG13" s="2027"/>
      <c r="CH13" s="2028"/>
      <c r="CI13" s="2028"/>
      <c r="CJ13" s="2029"/>
      <c r="CK13" s="2027"/>
      <c r="CL13" s="2028"/>
      <c r="CM13" s="2028"/>
      <c r="CN13" s="2029"/>
      <c r="CO13" s="2030"/>
      <c r="CP13" s="2031"/>
      <c r="CQ13" s="2031"/>
      <c r="CR13" s="2032"/>
      <c r="CS13" s="2027"/>
      <c r="CT13" s="2028"/>
      <c r="CU13" s="2028"/>
      <c r="CV13" s="2029"/>
      <c r="CW13" s="2024">
        <v>1428</v>
      </c>
      <c r="CX13" s="2025"/>
      <c r="CY13" s="2025"/>
      <c r="CZ13" s="2026"/>
      <c r="DA13" s="2046">
        <v>265</v>
      </c>
      <c r="DB13" s="2025"/>
      <c r="DC13" s="2025"/>
      <c r="DD13" s="2026"/>
      <c r="DE13" s="2024">
        <f t="shared" si="0"/>
        <v>161191</v>
      </c>
      <c r="DF13" s="2079"/>
      <c r="DG13" s="2079"/>
      <c r="DH13" s="2080"/>
    </row>
    <row r="14" spans="1:112" ht="19.5" customHeight="1">
      <c r="A14" s="1096" t="s">
        <v>949</v>
      </c>
      <c r="B14" s="1097"/>
      <c r="C14" s="1097"/>
      <c r="D14" s="1097"/>
      <c r="E14" s="1098"/>
      <c r="F14" s="1098"/>
      <c r="G14" s="1098"/>
      <c r="H14" s="1098"/>
      <c r="I14" s="1098"/>
      <c r="J14" s="1099"/>
      <c r="K14" s="1099"/>
      <c r="L14" s="1099"/>
      <c r="M14" s="1099"/>
      <c r="N14" s="1099"/>
      <c r="O14" s="1099"/>
      <c r="P14" s="1099"/>
      <c r="Q14" s="1099"/>
      <c r="R14" s="1102"/>
      <c r="S14" s="1101" t="s">
        <v>275</v>
      </c>
      <c r="T14" s="1102"/>
      <c r="U14" s="2030"/>
      <c r="V14" s="2031"/>
      <c r="W14" s="2031"/>
      <c r="X14" s="2032"/>
      <c r="Y14" s="2027"/>
      <c r="Z14" s="2028"/>
      <c r="AA14" s="2028"/>
      <c r="AB14" s="2029"/>
      <c r="AC14" s="2027"/>
      <c r="AD14" s="2028"/>
      <c r="AE14" s="2028"/>
      <c r="AF14" s="2029"/>
      <c r="AG14" s="2036"/>
      <c r="AH14" s="2028"/>
      <c r="AI14" s="2028"/>
      <c r="AJ14" s="2029"/>
      <c r="AK14" s="1103"/>
      <c r="AL14" s="1103"/>
      <c r="AM14" s="1103"/>
      <c r="AN14" s="1104"/>
      <c r="AO14" s="2024">
        <v>299394</v>
      </c>
      <c r="AP14" s="2025"/>
      <c r="AQ14" s="2025"/>
      <c r="AR14" s="2026"/>
      <c r="AS14" s="2030">
        <v>7662</v>
      </c>
      <c r="AT14" s="2031"/>
      <c r="AU14" s="2031"/>
      <c r="AV14" s="2032"/>
      <c r="AW14" s="2027"/>
      <c r="AX14" s="2028"/>
      <c r="AY14" s="2028"/>
      <c r="AZ14" s="2029"/>
      <c r="BA14" s="2024">
        <v>110</v>
      </c>
      <c r="BB14" s="2025"/>
      <c r="BC14" s="2025"/>
      <c r="BD14" s="2026"/>
      <c r="BE14" s="2030"/>
      <c r="BF14" s="2031"/>
      <c r="BG14" s="2031"/>
      <c r="BH14" s="2032"/>
      <c r="BI14" s="2027"/>
      <c r="BJ14" s="2028"/>
      <c r="BK14" s="2028"/>
      <c r="BL14" s="2029"/>
      <c r="BM14" s="2027"/>
      <c r="BN14" s="2028"/>
      <c r="BO14" s="2028"/>
      <c r="BP14" s="2029"/>
      <c r="BQ14" s="2036"/>
      <c r="BR14" s="2028"/>
      <c r="BS14" s="2028"/>
      <c r="BT14" s="2029"/>
      <c r="BU14" s="1103"/>
      <c r="BV14" s="1103"/>
      <c r="BW14" s="1103"/>
      <c r="BX14" s="1104"/>
      <c r="BY14" s="2024">
        <v>8820</v>
      </c>
      <c r="BZ14" s="2025"/>
      <c r="CA14" s="2025"/>
      <c r="CB14" s="2026"/>
      <c r="CC14" s="2036"/>
      <c r="CD14" s="2028"/>
      <c r="CE14" s="2028"/>
      <c r="CF14" s="2029"/>
      <c r="CG14" s="2027"/>
      <c r="CH14" s="2028"/>
      <c r="CI14" s="2028"/>
      <c r="CJ14" s="2029"/>
      <c r="CK14" s="2027"/>
      <c r="CL14" s="2028"/>
      <c r="CM14" s="2028"/>
      <c r="CN14" s="2029"/>
      <c r="CO14" s="2030"/>
      <c r="CP14" s="2031"/>
      <c r="CQ14" s="2031"/>
      <c r="CR14" s="2032"/>
      <c r="CS14" s="2027"/>
      <c r="CT14" s="2028"/>
      <c r="CU14" s="2028"/>
      <c r="CV14" s="2029"/>
      <c r="CW14" s="2024">
        <v>618</v>
      </c>
      <c r="CX14" s="2025"/>
      <c r="CY14" s="2025"/>
      <c r="CZ14" s="2026"/>
      <c r="DA14" s="2046">
        <v>29</v>
      </c>
      <c r="DB14" s="2025"/>
      <c r="DC14" s="2025"/>
      <c r="DD14" s="2026"/>
      <c r="DE14" s="2024">
        <f t="shared" si="0"/>
        <v>316633</v>
      </c>
      <c r="DF14" s="2079"/>
      <c r="DG14" s="2079"/>
      <c r="DH14" s="2080"/>
    </row>
    <row r="15" spans="1:112" ht="19.5" customHeight="1">
      <c r="A15" s="1105" t="s">
        <v>1016</v>
      </c>
      <c r="B15" s="1106"/>
      <c r="C15" s="1106"/>
      <c r="D15" s="1106"/>
      <c r="E15" s="1107"/>
      <c r="F15" s="1107"/>
      <c r="G15" s="1108"/>
      <c r="H15" s="1108"/>
      <c r="I15" s="1108"/>
      <c r="J15" s="1099"/>
      <c r="K15" s="1099"/>
      <c r="L15" s="1099"/>
      <c r="M15" s="1099"/>
      <c r="N15" s="1099"/>
      <c r="O15" s="1099"/>
      <c r="P15" s="1099"/>
      <c r="Q15" s="1099"/>
      <c r="R15" s="1102"/>
      <c r="S15" s="1101" t="s">
        <v>277</v>
      </c>
      <c r="T15" s="1102"/>
      <c r="U15" s="2030"/>
      <c r="V15" s="2031"/>
      <c r="W15" s="2031"/>
      <c r="X15" s="2032"/>
      <c r="Y15" s="2027"/>
      <c r="Z15" s="2028"/>
      <c r="AA15" s="2028"/>
      <c r="AB15" s="2029"/>
      <c r="AC15" s="2027"/>
      <c r="AD15" s="2028"/>
      <c r="AE15" s="2028"/>
      <c r="AF15" s="2029"/>
      <c r="AG15" s="2036"/>
      <c r="AH15" s="2028"/>
      <c r="AI15" s="2028"/>
      <c r="AJ15" s="2029"/>
      <c r="AK15" s="1103"/>
      <c r="AL15" s="1103"/>
      <c r="AM15" s="1103"/>
      <c r="AN15" s="1104"/>
      <c r="AO15" s="2024">
        <v>7709</v>
      </c>
      <c r="AP15" s="2025"/>
      <c r="AQ15" s="2025"/>
      <c r="AR15" s="2026"/>
      <c r="AS15" s="2030">
        <v>351</v>
      </c>
      <c r="AT15" s="2031"/>
      <c r="AU15" s="2031"/>
      <c r="AV15" s="2032"/>
      <c r="AW15" s="2024">
        <v>357</v>
      </c>
      <c r="AX15" s="2025"/>
      <c r="AY15" s="2025"/>
      <c r="AZ15" s="2026"/>
      <c r="BA15" s="2024">
        <v>1437</v>
      </c>
      <c r="BB15" s="2025"/>
      <c r="BC15" s="2025"/>
      <c r="BD15" s="2026"/>
      <c r="BE15" s="2030"/>
      <c r="BF15" s="2031"/>
      <c r="BG15" s="2031"/>
      <c r="BH15" s="2032"/>
      <c r="BI15" s="2027"/>
      <c r="BJ15" s="2028"/>
      <c r="BK15" s="2028"/>
      <c r="BL15" s="2029"/>
      <c r="BM15" s="2024">
        <v>1522</v>
      </c>
      <c r="BN15" s="2025"/>
      <c r="BO15" s="2025"/>
      <c r="BP15" s="2026"/>
      <c r="BQ15" s="2036"/>
      <c r="BR15" s="2028"/>
      <c r="BS15" s="2028"/>
      <c r="BT15" s="2029"/>
      <c r="BU15" s="1103"/>
      <c r="BV15" s="1103"/>
      <c r="BW15" s="1103"/>
      <c r="BX15" s="1104"/>
      <c r="BY15" s="1103"/>
      <c r="BZ15" s="1103"/>
      <c r="CA15" s="1103"/>
      <c r="CB15" s="1104"/>
      <c r="CC15" s="2036"/>
      <c r="CD15" s="2028"/>
      <c r="CE15" s="2028"/>
      <c r="CF15" s="2029"/>
      <c r="CG15" s="2027"/>
      <c r="CH15" s="2028"/>
      <c r="CI15" s="2028"/>
      <c r="CJ15" s="2029"/>
      <c r="CK15" s="2027"/>
      <c r="CL15" s="2028"/>
      <c r="CM15" s="2028"/>
      <c r="CN15" s="2029"/>
      <c r="CO15" s="2030"/>
      <c r="CP15" s="2031"/>
      <c r="CQ15" s="2031"/>
      <c r="CR15" s="2032"/>
      <c r="CS15" s="2027"/>
      <c r="CT15" s="2028"/>
      <c r="CU15" s="2028"/>
      <c r="CV15" s="2029"/>
      <c r="CW15" s="2024"/>
      <c r="CX15" s="2025"/>
      <c r="CY15" s="2025"/>
      <c r="CZ15" s="2026"/>
      <c r="DA15" s="2046">
        <v>534</v>
      </c>
      <c r="DB15" s="2025"/>
      <c r="DC15" s="2025"/>
      <c r="DD15" s="2026"/>
      <c r="DE15" s="2024">
        <f t="shared" si="0"/>
        <v>11910</v>
      </c>
      <c r="DF15" s="2079"/>
      <c r="DG15" s="2079"/>
      <c r="DH15" s="2080"/>
    </row>
    <row r="16" spans="1:112" ht="19.5" customHeight="1">
      <c r="A16" s="1096" t="s">
        <v>1017</v>
      </c>
      <c r="B16" s="1097"/>
      <c r="C16" s="1097"/>
      <c r="D16" s="1097"/>
      <c r="E16" s="1109"/>
      <c r="F16" s="1109"/>
      <c r="G16" s="1098"/>
      <c r="H16" s="1098"/>
      <c r="I16" s="1098"/>
      <c r="J16" s="1099"/>
      <c r="K16" s="1099"/>
      <c r="L16" s="1099"/>
      <c r="M16" s="1099"/>
      <c r="N16" s="1099"/>
      <c r="O16" s="1099"/>
      <c r="P16" s="1099"/>
      <c r="Q16" s="1099"/>
      <c r="R16" s="1102"/>
      <c r="S16" s="1101" t="s">
        <v>279</v>
      </c>
      <c r="T16" s="1102"/>
      <c r="U16" s="2030">
        <f>248873+37763-1</f>
        <v>286635</v>
      </c>
      <c r="V16" s="2031"/>
      <c r="W16" s="2031"/>
      <c r="X16" s="2032"/>
      <c r="Y16" s="2024">
        <v>3400</v>
      </c>
      <c r="Z16" s="2025"/>
      <c r="AA16" s="2025"/>
      <c r="AB16" s="2026"/>
      <c r="AC16" s="2024">
        <v>6085</v>
      </c>
      <c r="AD16" s="2025"/>
      <c r="AE16" s="2025"/>
      <c r="AF16" s="2026"/>
      <c r="AG16" s="2046">
        <v>188694</v>
      </c>
      <c r="AH16" s="2025"/>
      <c r="AI16" s="2025"/>
      <c r="AJ16" s="2026"/>
      <c r="AK16" s="2024">
        <v>2062154</v>
      </c>
      <c r="AL16" s="2025"/>
      <c r="AM16" s="2025"/>
      <c r="AN16" s="2026"/>
      <c r="AO16" s="2024">
        <f>61815-7709+226860+400577+4177+31</f>
        <v>685751</v>
      </c>
      <c r="AP16" s="2025"/>
      <c r="AQ16" s="2025"/>
      <c r="AR16" s="2026"/>
      <c r="AS16" s="2030">
        <v>15616</v>
      </c>
      <c r="AT16" s="2031"/>
      <c r="AU16" s="2031"/>
      <c r="AV16" s="2032"/>
      <c r="AW16" s="2024">
        <v>3776</v>
      </c>
      <c r="AX16" s="2025"/>
      <c r="AY16" s="2025"/>
      <c r="AZ16" s="2026"/>
      <c r="BA16" s="2024">
        <v>377318</v>
      </c>
      <c r="BB16" s="2025"/>
      <c r="BC16" s="2025"/>
      <c r="BD16" s="2026"/>
      <c r="BE16" s="2030"/>
      <c r="BF16" s="2031"/>
      <c r="BG16" s="2031"/>
      <c r="BH16" s="2032"/>
      <c r="BI16" s="2027"/>
      <c r="BJ16" s="2028"/>
      <c r="BK16" s="2028"/>
      <c r="BL16" s="2029"/>
      <c r="BM16" s="2024">
        <f>16868+1246</f>
        <v>18114</v>
      </c>
      <c r="BN16" s="2025"/>
      <c r="BO16" s="2025"/>
      <c r="BP16" s="2026"/>
      <c r="BQ16" s="2036"/>
      <c r="BR16" s="2028"/>
      <c r="BS16" s="2028"/>
      <c r="BT16" s="2029"/>
      <c r="BU16" s="2024">
        <v>4092</v>
      </c>
      <c r="BV16" s="2025"/>
      <c r="BW16" s="2025"/>
      <c r="BX16" s="2026"/>
      <c r="BY16" s="1103"/>
      <c r="BZ16" s="1103"/>
      <c r="CA16" s="1103"/>
      <c r="CB16" s="1104"/>
      <c r="CC16" s="2036"/>
      <c r="CD16" s="2028"/>
      <c r="CE16" s="2028"/>
      <c r="CF16" s="2029"/>
      <c r="CG16" s="2027"/>
      <c r="CH16" s="2028"/>
      <c r="CI16" s="2028"/>
      <c r="CJ16" s="2029"/>
      <c r="CK16" s="2027"/>
      <c r="CL16" s="2028"/>
      <c r="CM16" s="2028"/>
      <c r="CN16" s="2029"/>
      <c r="CO16" s="2030"/>
      <c r="CP16" s="2031"/>
      <c r="CQ16" s="2031"/>
      <c r="CR16" s="2032"/>
      <c r="CS16" s="2024">
        <v>52000</v>
      </c>
      <c r="CT16" s="2025"/>
      <c r="CU16" s="2025"/>
      <c r="CV16" s="2026"/>
      <c r="CW16" s="2024">
        <v>12743</v>
      </c>
      <c r="CX16" s="2025"/>
      <c r="CY16" s="2025"/>
      <c r="CZ16" s="2026"/>
      <c r="DA16" s="2046">
        <v>15812</v>
      </c>
      <c r="DB16" s="2025"/>
      <c r="DC16" s="2025"/>
      <c r="DD16" s="2026"/>
      <c r="DE16" s="2024">
        <f t="shared" si="0"/>
        <v>3732190</v>
      </c>
      <c r="DF16" s="2079"/>
      <c r="DG16" s="2079"/>
      <c r="DH16" s="2080"/>
    </row>
    <row r="17" spans="1:112" ht="19.5" customHeight="1">
      <c r="A17" s="1096" t="s">
        <v>951</v>
      </c>
      <c r="B17" s="1097"/>
      <c r="C17" s="1097"/>
      <c r="D17" s="1097"/>
      <c r="E17" s="1098"/>
      <c r="F17" s="1098"/>
      <c r="G17" s="1098"/>
      <c r="H17" s="1098"/>
      <c r="I17" s="1098"/>
      <c r="J17" s="1099"/>
      <c r="K17" s="1099"/>
      <c r="L17" s="1099"/>
      <c r="M17" s="1099"/>
      <c r="N17" s="1099"/>
      <c r="O17" s="1099"/>
      <c r="P17" s="1099"/>
      <c r="Q17" s="1099"/>
      <c r="R17" s="1102"/>
      <c r="S17" s="1101" t="s">
        <v>281</v>
      </c>
      <c r="T17" s="1102"/>
      <c r="U17" s="2030"/>
      <c r="V17" s="2031"/>
      <c r="W17" s="2031"/>
      <c r="X17" s="2032"/>
      <c r="Y17" s="2027"/>
      <c r="Z17" s="2028"/>
      <c r="AA17" s="2028"/>
      <c r="AB17" s="2029"/>
      <c r="AC17" s="2027"/>
      <c r="AD17" s="2028"/>
      <c r="AE17" s="2028"/>
      <c r="AF17" s="2029"/>
      <c r="AG17" s="2036"/>
      <c r="AH17" s="2028"/>
      <c r="AI17" s="2028"/>
      <c r="AJ17" s="2029"/>
      <c r="AK17" s="2024">
        <v>11262</v>
      </c>
      <c r="AL17" s="2025"/>
      <c r="AM17" s="2025"/>
      <c r="AN17" s="2026"/>
      <c r="AO17" s="2024">
        <f>91259-132</f>
        <v>91127</v>
      </c>
      <c r="AP17" s="2025"/>
      <c r="AQ17" s="2025"/>
      <c r="AR17" s="2026"/>
      <c r="AS17" s="2030">
        <v>608</v>
      </c>
      <c r="AT17" s="2031"/>
      <c r="AU17" s="2031"/>
      <c r="AV17" s="2032"/>
      <c r="AW17" s="2024">
        <v>186</v>
      </c>
      <c r="AX17" s="2025"/>
      <c r="AY17" s="2025"/>
      <c r="AZ17" s="2026"/>
      <c r="BA17" s="2024">
        <v>148</v>
      </c>
      <c r="BB17" s="2025"/>
      <c r="BC17" s="2025"/>
      <c r="BD17" s="2026"/>
      <c r="BE17" s="2030">
        <v>132</v>
      </c>
      <c r="BF17" s="2031"/>
      <c r="BG17" s="2031"/>
      <c r="BH17" s="2032"/>
      <c r="BI17" s="2027"/>
      <c r="BJ17" s="2028"/>
      <c r="BK17" s="2028"/>
      <c r="BL17" s="2029"/>
      <c r="BM17" s="2024"/>
      <c r="BN17" s="2025"/>
      <c r="BO17" s="2025"/>
      <c r="BP17" s="2026"/>
      <c r="BQ17" s="2036"/>
      <c r="BR17" s="2028"/>
      <c r="BS17" s="2028"/>
      <c r="BT17" s="2029"/>
      <c r="BU17" s="1103"/>
      <c r="BV17" s="1103"/>
      <c r="BW17" s="1103"/>
      <c r="BX17" s="1104"/>
      <c r="BY17" s="1103"/>
      <c r="BZ17" s="1103"/>
      <c r="CA17" s="1103"/>
      <c r="CB17" s="1104"/>
      <c r="CC17" s="2036"/>
      <c r="CD17" s="2028"/>
      <c r="CE17" s="2028"/>
      <c r="CF17" s="2029"/>
      <c r="CG17" s="2027"/>
      <c r="CH17" s="2028"/>
      <c r="CI17" s="2028"/>
      <c r="CJ17" s="2029"/>
      <c r="CK17" s="2027"/>
      <c r="CL17" s="2028"/>
      <c r="CM17" s="2028"/>
      <c r="CN17" s="2029"/>
      <c r="CO17" s="2030"/>
      <c r="CP17" s="2031"/>
      <c r="CQ17" s="2031"/>
      <c r="CR17" s="2032"/>
      <c r="CS17" s="2027"/>
      <c r="CT17" s="2028"/>
      <c r="CU17" s="2028"/>
      <c r="CV17" s="2029"/>
      <c r="CW17" s="2024">
        <v>1406</v>
      </c>
      <c r="CX17" s="2025"/>
      <c r="CY17" s="2025"/>
      <c r="CZ17" s="2026"/>
      <c r="DA17" s="2046">
        <v>1</v>
      </c>
      <c r="DB17" s="2025"/>
      <c r="DC17" s="2025"/>
      <c r="DD17" s="2026"/>
      <c r="DE17" s="2024">
        <f t="shared" si="0"/>
        <v>104870</v>
      </c>
      <c r="DF17" s="2079"/>
      <c r="DG17" s="2079"/>
      <c r="DH17" s="2080"/>
    </row>
    <row r="18" spans="1:112" ht="21.75" customHeight="1">
      <c r="A18" s="1110" t="s">
        <v>1018</v>
      </c>
      <c r="B18" s="1111"/>
      <c r="C18" s="1111"/>
      <c r="D18" s="1111"/>
      <c r="E18" s="1112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4"/>
      <c r="S18" s="1101" t="s">
        <v>284</v>
      </c>
      <c r="T18" s="1102"/>
      <c r="U18" s="2030"/>
      <c r="V18" s="2031"/>
      <c r="W18" s="2031"/>
      <c r="X18" s="2032"/>
      <c r="Y18" s="2030"/>
      <c r="Z18" s="2031"/>
      <c r="AA18" s="2031"/>
      <c r="AB18" s="2032"/>
      <c r="AC18" s="2030"/>
      <c r="AD18" s="2031"/>
      <c r="AE18" s="2031"/>
      <c r="AF18" s="2032"/>
      <c r="AG18" s="2030"/>
      <c r="AH18" s="2031"/>
      <c r="AI18" s="2031"/>
      <c r="AJ18" s="2032"/>
      <c r="AK18" s="2030"/>
      <c r="AL18" s="2031"/>
      <c r="AM18" s="2031"/>
      <c r="AN18" s="2032"/>
      <c r="AO18" s="2046">
        <v>34708</v>
      </c>
      <c r="AP18" s="2025"/>
      <c r="AQ18" s="2025"/>
      <c r="AR18" s="2026"/>
      <c r="AS18" s="2030">
        <v>1558</v>
      </c>
      <c r="AT18" s="2031"/>
      <c r="AU18" s="2031"/>
      <c r="AV18" s="2032"/>
      <c r="AW18" s="2027"/>
      <c r="AX18" s="2028"/>
      <c r="AY18" s="2028"/>
      <c r="AZ18" s="2029"/>
      <c r="BA18" s="2024">
        <v>3000</v>
      </c>
      <c r="BB18" s="2025"/>
      <c r="BC18" s="2025"/>
      <c r="BD18" s="2026"/>
      <c r="BE18" s="2030"/>
      <c r="BF18" s="2031"/>
      <c r="BG18" s="2031"/>
      <c r="BH18" s="2032"/>
      <c r="BI18" s="2030"/>
      <c r="BJ18" s="2031"/>
      <c r="BK18" s="2031"/>
      <c r="BL18" s="2032"/>
      <c r="BM18" s="2030"/>
      <c r="BN18" s="2031"/>
      <c r="BO18" s="2031"/>
      <c r="BP18" s="2032"/>
      <c r="BQ18" s="2030"/>
      <c r="BR18" s="2031"/>
      <c r="BS18" s="2031"/>
      <c r="BT18" s="2032"/>
      <c r="BU18" s="2030">
        <v>33131</v>
      </c>
      <c r="BV18" s="2031"/>
      <c r="BW18" s="2031"/>
      <c r="BX18" s="2032"/>
      <c r="BY18" s="2030"/>
      <c r="BZ18" s="2031"/>
      <c r="CA18" s="2031"/>
      <c r="CB18" s="2032"/>
      <c r="CC18" s="2036"/>
      <c r="CD18" s="2028"/>
      <c r="CE18" s="2028"/>
      <c r="CF18" s="2029"/>
      <c r="CG18" s="2027"/>
      <c r="CH18" s="2028"/>
      <c r="CI18" s="2028"/>
      <c r="CJ18" s="2029"/>
      <c r="CK18" s="2027"/>
      <c r="CL18" s="2028"/>
      <c r="CM18" s="2028"/>
      <c r="CN18" s="2029"/>
      <c r="CO18" s="2030"/>
      <c r="CP18" s="2031"/>
      <c r="CQ18" s="2031"/>
      <c r="CR18" s="2032"/>
      <c r="CS18" s="2030"/>
      <c r="CT18" s="2031"/>
      <c r="CU18" s="2031"/>
      <c r="CV18" s="2032"/>
      <c r="CW18" s="2030">
        <v>32971</v>
      </c>
      <c r="CX18" s="2031"/>
      <c r="CY18" s="2031"/>
      <c r="CZ18" s="2032"/>
      <c r="DA18" s="2030">
        <v>33426</v>
      </c>
      <c r="DB18" s="2031"/>
      <c r="DC18" s="2031"/>
      <c r="DD18" s="2032"/>
      <c r="DE18" s="2024">
        <f t="shared" si="0"/>
        <v>138794</v>
      </c>
      <c r="DF18" s="2079"/>
      <c r="DG18" s="2079"/>
      <c r="DH18" s="2080"/>
    </row>
    <row r="19" spans="1:112" ht="21.75" customHeight="1">
      <c r="A19" s="1110" t="s">
        <v>1019</v>
      </c>
      <c r="B19" s="1111"/>
      <c r="C19" s="1111"/>
      <c r="D19" s="1111"/>
      <c r="E19" s="1115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6"/>
      <c r="R19" s="1117"/>
      <c r="S19" s="1101" t="s">
        <v>287</v>
      </c>
      <c r="T19" s="1102"/>
      <c r="U19" s="2030"/>
      <c r="V19" s="2031"/>
      <c r="W19" s="2031"/>
      <c r="X19" s="2032"/>
      <c r="Y19" s="2030"/>
      <c r="Z19" s="2031"/>
      <c r="AA19" s="2031"/>
      <c r="AB19" s="2032"/>
      <c r="AC19" s="2030"/>
      <c r="AD19" s="2031"/>
      <c r="AE19" s="2031"/>
      <c r="AF19" s="2032"/>
      <c r="AG19" s="2030"/>
      <c r="AH19" s="2031"/>
      <c r="AI19" s="2031"/>
      <c r="AJ19" s="2032"/>
      <c r="AK19" s="2030"/>
      <c r="AL19" s="2031"/>
      <c r="AM19" s="2031"/>
      <c r="AN19" s="2032"/>
      <c r="AO19" s="2046">
        <v>50</v>
      </c>
      <c r="AP19" s="2025"/>
      <c r="AQ19" s="2025"/>
      <c r="AR19" s="2026"/>
      <c r="AS19" s="2036"/>
      <c r="AT19" s="2028"/>
      <c r="AU19" s="2028"/>
      <c r="AV19" s="2029"/>
      <c r="AW19" s="2027"/>
      <c r="AX19" s="2028"/>
      <c r="AY19" s="2028"/>
      <c r="AZ19" s="2029"/>
      <c r="BA19" s="2027"/>
      <c r="BB19" s="2028"/>
      <c r="BC19" s="2028"/>
      <c r="BD19" s="2029"/>
      <c r="BE19" s="2030"/>
      <c r="BF19" s="2031"/>
      <c r="BG19" s="2031"/>
      <c r="BH19" s="2032"/>
      <c r="BI19" s="2030"/>
      <c r="BJ19" s="2031"/>
      <c r="BK19" s="2031"/>
      <c r="BL19" s="2032"/>
      <c r="BM19" s="2030"/>
      <c r="BN19" s="2031"/>
      <c r="BO19" s="2031"/>
      <c r="BP19" s="2032"/>
      <c r="BQ19" s="2030"/>
      <c r="BR19" s="2031"/>
      <c r="BS19" s="2031"/>
      <c r="BT19" s="2032"/>
      <c r="BU19" s="2030">
        <v>4115</v>
      </c>
      <c r="BV19" s="2031"/>
      <c r="BW19" s="2031"/>
      <c r="BX19" s="2032"/>
      <c r="BY19" s="2030"/>
      <c r="BZ19" s="2031"/>
      <c r="CA19" s="2031"/>
      <c r="CB19" s="2032"/>
      <c r="CC19" s="2036"/>
      <c r="CD19" s="2028"/>
      <c r="CE19" s="2028"/>
      <c r="CF19" s="2029"/>
      <c r="CG19" s="2027"/>
      <c r="CH19" s="2028"/>
      <c r="CI19" s="2028"/>
      <c r="CJ19" s="2029"/>
      <c r="CK19" s="2027"/>
      <c r="CL19" s="2028"/>
      <c r="CM19" s="2028"/>
      <c r="CN19" s="2029"/>
      <c r="CO19" s="2030"/>
      <c r="CP19" s="2031"/>
      <c r="CQ19" s="2031"/>
      <c r="CR19" s="2032"/>
      <c r="CS19" s="2030"/>
      <c r="CT19" s="2031"/>
      <c r="CU19" s="2031"/>
      <c r="CV19" s="2032"/>
      <c r="CW19" s="2030">
        <v>508</v>
      </c>
      <c r="CX19" s="2031"/>
      <c r="CY19" s="2031"/>
      <c r="CZ19" s="2032"/>
      <c r="DA19" s="2030">
        <v>1280</v>
      </c>
      <c r="DB19" s="2031"/>
      <c r="DC19" s="2031"/>
      <c r="DD19" s="2032"/>
      <c r="DE19" s="2024">
        <f t="shared" si="0"/>
        <v>5953</v>
      </c>
      <c r="DF19" s="2079"/>
      <c r="DG19" s="2079"/>
      <c r="DH19" s="2080"/>
    </row>
    <row r="20" spans="1:113" s="1120" customFormat="1" ht="21.75" customHeight="1">
      <c r="A20" s="1118" t="s">
        <v>1020</v>
      </c>
      <c r="B20" s="1111"/>
      <c r="C20" s="1111"/>
      <c r="D20" s="1111"/>
      <c r="E20" s="1115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01" t="s">
        <v>289</v>
      </c>
      <c r="T20" s="1102"/>
      <c r="U20" s="2030"/>
      <c r="V20" s="2031"/>
      <c r="W20" s="2031"/>
      <c r="X20" s="2032"/>
      <c r="Y20" s="2030"/>
      <c r="Z20" s="2031"/>
      <c r="AA20" s="2031"/>
      <c r="AB20" s="2032"/>
      <c r="AC20" s="2030"/>
      <c r="AD20" s="2031"/>
      <c r="AE20" s="2031"/>
      <c r="AF20" s="2032"/>
      <c r="AG20" s="2030"/>
      <c r="AH20" s="2031"/>
      <c r="AI20" s="2031"/>
      <c r="AJ20" s="2032"/>
      <c r="AK20" s="2030"/>
      <c r="AL20" s="2031"/>
      <c r="AM20" s="2031"/>
      <c r="AN20" s="2032"/>
      <c r="AO20" s="2030"/>
      <c r="AP20" s="2031"/>
      <c r="AQ20" s="2031"/>
      <c r="AR20" s="2032"/>
      <c r="AS20" s="2036"/>
      <c r="AT20" s="2028"/>
      <c r="AU20" s="2028"/>
      <c r="AV20" s="2029"/>
      <c r="AW20" s="2027"/>
      <c r="AX20" s="2028"/>
      <c r="AY20" s="2028"/>
      <c r="AZ20" s="2029"/>
      <c r="BA20" s="2027"/>
      <c r="BB20" s="2028"/>
      <c r="BC20" s="2028"/>
      <c r="BD20" s="2029"/>
      <c r="BE20" s="2030"/>
      <c r="BF20" s="2031"/>
      <c r="BG20" s="2031"/>
      <c r="BH20" s="2032"/>
      <c r="BI20" s="2030"/>
      <c r="BJ20" s="2031"/>
      <c r="BK20" s="2031"/>
      <c r="BL20" s="2032"/>
      <c r="BM20" s="2030"/>
      <c r="BN20" s="2031"/>
      <c r="BO20" s="2031"/>
      <c r="BP20" s="2032"/>
      <c r="BQ20" s="2030">
        <v>38660</v>
      </c>
      <c r="BR20" s="2031"/>
      <c r="BS20" s="2031"/>
      <c r="BT20" s="2032"/>
      <c r="BU20" s="2030"/>
      <c r="BV20" s="2031"/>
      <c r="BW20" s="2031"/>
      <c r="BX20" s="2032"/>
      <c r="BY20" s="2030"/>
      <c r="BZ20" s="2031"/>
      <c r="CA20" s="2031"/>
      <c r="CB20" s="2032"/>
      <c r="CC20" s="2036"/>
      <c r="CD20" s="2028"/>
      <c r="CE20" s="2028"/>
      <c r="CF20" s="2029"/>
      <c r="CG20" s="2027"/>
      <c r="CH20" s="2028"/>
      <c r="CI20" s="2028"/>
      <c r="CJ20" s="2029"/>
      <c r="CK20" s="2027"/>
      <c r="CL20" s="2028"/>
      <c r="CM20" s="2028"/>
      <c r="CN20" s="2029"/>
      <c r="CO20" s="2030"/>
      <c r="CP20" s="2031"/>
      <c r="CQ20" s="2031"/>
      <c r="CR20" s="2032"/>
      <c r="CS20" s="2030"/>
      <c r="CT20" s="2031"/>
      <c r="CU20" s="2031"/>
      <c r="CV20" s="2032"/>
      <c r="CW20" s="2030"/>
      <c r="CX20" s="2031"/>
      <c r="CY20" s="2031"/>
      <c r="CZ20" s="2032"/>
      <c r="DA20" s="2030">
        <v>218595</v>
      </c>
      <c r="DB20" s="2031"/>
      <c r="DC20" s="2031"/>
      <c r="DD20" s="2032"/>
      <c r="DE20" s="2024">
        <f t="shared" si="0"/>
        <v>257255</v>
      </c>
      <c r="DF20" s="2079"/>
      <c r="DG20" s="2079"/>
      <c r="DH20" s="2080"/>
      <c r="DI20" s="1119"/>
    </row>
    <row r="21" spans="1:113" s="1120" customFormat="1" ht="21" customHeight="1">
      <c r="A21" s="1110" t="s">
        <v>1021</v>
      </c>
      <c r="B21" s="1111"/>
      <c r="C21" s="1111"/>
      <c r="D21" s="1111"/>
      <c r="E21" s="1115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01" t="s">
        <v>291</v>
      </c>
      <c r="T21" s="1102"/>
      <c r="U21" s="2030"/>
      <c r="V21" s="2031"/>
      <c r="W21" s="2031"/>
      <c r="X21" s="2032"/>
      <c r="Y21" s="2030"/>
      <c r="Z21" s="2031"/>
      <c r="AA21" s="2031"/>
      <c r="AB21" s="2032"/>
      <c r="AC21" s="2030"/>
      <c r="AD21" s="2031"/>
      <c r="AE21" s="2031"/>
      <c r="AF21" s="2032"/>
      <c r="AG21" s="2030"/>
      <c r="AH21" s="2031"/>
      <c r="AI21" s="2031"/>
      <c r="AJ21" s="2032"/>
      <c r="AK21" s="2030"/>
      <c r="AL21" s="2031"/>
      <c r="AM21" s="2031"/>
      <c r="AN21" s="2032"/>
      <c r="AO21" s="2030"/>
      <c r="AP21" s="2031"/>
      <c r="AQ21" s="2031"/>
      <c r="AR21" s="2032"/>
      <c r="AS21" s="2036"/>
      <c r="AT21" s="2028"/>
      <c r="AU21" s="2028"/>
      <c r="AV21" s="2029"/>
      <c r="AW21" s="2027"/>
      <c r="AX21" s="2028"/>
      <c r="AY21" s="2028"/>
      <c r="AZ21" s="2029"/>
      <c r="BA21" s="2027"/>
      <c r="BB21" s="2028"/>
      <c r="BC21" s="2028"/>
      <c r="BD21" s="2029"/>
      <c r="BE21" s="2030"/>
      <c r="BF21" s="2031"/>
      <c r="BG21" s="2031"/>
      <c r="BH21" s="2032"/>
      <c r="BI21" s="2030"/>
      <c r="BJ21" s="2031"/>
      <c r="BK21" s="2031"/>
      <c r="BL21" s="2032"/>
      <c r="BM21" s="2030"/>
      <c r="BN21" s="2031"/>
      <c r="BO21" s="2031"/>
      <c r="BP21" s="2032"/>
      <c r="BQ21" s="2030"/>
      <c r="BR21" s="2031"/>
      <c r="BS21" s="2031"/>
      <c r="BT21" s="2032"/>
      <c r="BU21" s="2030"/>
      <c r="BV21" s="2031"/>
      <c r="BW21" s="2031"/>
      <c r="BX21" s="2032"/>
      <c r="BY21" s="2030"/>
      <c r="BZ21" s="2031"/>
      <c r="CA21" s="2031"/>
      <c r="CB21" s="2032"/>
      <c r="CC21" s="2036"/>
      <c r="CD21" s="2028"/>
      <c r="CE21" s="2028"/>
      <c r="CF21" s="2029"/>
      <c r="CG21" s="2027"/>
      <c r="CH21" s="2028"/>
      <c r="CI21" s="2028"/>
      <c r="CJ21" s="2029"/>
      <c r="CK21" s="2027"/>
      <c r="CL21" s="2028"/>
      <c r="CM21" s="2028"/>
      <c r="CN21" s="2029"/>
      <c r="CO21" s="2030"/>
      <c r="CP21" s="2031"/>
      <c r="CQ21" s="2031"/>
      <c r="CR21" s="2032"/>
      <c r="CS21" s="2030"/>
      <c r="CT21" s="2031"/>
      <c r="CU21" s="2031"/>
      <c r="CV21" s="2032"/>
      <c r="CW21" s="2030"/>
      <c r="CX21" s="2031"/>
      <c r="CY21" s="2031"/>
      <c r="CZ21" s="2032"/>
      <c r="DA21" s="2030"/>
      <c r="DB21" s="2031"/>
      <c r="DC21" s="2031"/>
      <c r="DD21" s="2032"/>
      <c r="DE21" s="2024">
        <f t="shared" si="0"/>
        <v>0</v>
      </c>
      <c r="DF21" s="2079"/>
      <c r="DG21" s="2079"/>
      <c r="DH21" s="2080"/>
      <c r="DI21" s="1119"/>
    </row>
    <row r="22" spans="1:113" s="1120" customFormat="1" ht="26.25" customHeight="1">
      <c r="A22" s="2073" t="s">
        <v>1022</v>
      </c>
      <c r="B22" s="2048"/>
      <c r="C22" s="2048"/>
      <c r="D22" s="2048"/>
      <c r="E22" s="2048"/>
      <c r="F22" s="2048"/>
      <c r="G22" s="2048"/>
      <c r="H22" s="2048"/>
      <c r="I22" s="2048"/>
      <c r="J22" s="2048"/>
      <c r="K22" s="2048"/>
      <c r="L22" s="2048"/>
      <c r="M22" s="2048"/>
      <c r="N22" s="2048"/>
      <c r="O22" s="2048"/>
      <c r="P22" s="2048"/>
      <c r="Q22" s="2048"/>
      <c r="R22" s="2049"/>
      <c r="S22" s="1101" t="s">
        <v>293</v>
      </c>
      <c r="T22" s="1102"/>
      <c r="U22" s="2030"/>
      <c r="V22" s="2031"/>
      <c r="W22" s="2031"/>
      <c r="X22" s="2032"/>
      <c r="Y22" s="2030"/>
      <c r="Z22" s="2031"/>
      <c r="AA22" s="2031"/>
      <c r="AB22" s="2032"/>
      <c r="AC22" s="2030"/>
      <c r="AD22" s="2031"/>
      <c r="AE22" s="2031"/>
      <c r="AF22" s="2032"/>
      <c r="AG22" s="2030"/>
      <c r="AH22" s="2031"/>
      <c r="AI22" s="2031"/>
      <c r="AJ22" s="2032"/>
      <c r="AK22" s="2030"/>
      <c r="AL22" s="2031"/>
      <c r="AM22" s="2031"/>
      <c r="AN22" s="2032"/>
      <c r="AO22" s="2030"/>
      <c r="AP22" s="2031"/>
      <c r="AQ22" s="2031"/>
      <c r="AR22" s="2032"/>
      <c r="AS22" s="2036"/>
      <c r="AT22" s="2028"/>
      <c r="AU22" s="2028"/>
      <c r="AV22" s="2029"/>
      <c r="AW22" s="2027"/>
      <c r="AX22" s="2028"/>
      <c r="AY22" s="2028"/>
      <c r="AZ22" s="2029"/>
      <c r="BA22" s="2027"/>
      <c r="BB22" s="2028"/>
      <c r="BC22" s="2028"/>
      <c r="BD22" s="2029"/>
      <c r="BE22" s="2030"/>
      <c r="BF22" s="2031"/>
      <c r="BG22" s="2031"/>
      <c r="BH22" s="2032"/>
      <c r="BI22" s="2030"/>
      <c r="BJ22" s="2031"/>
      <c r="BK22" s="2031"/>
      <c r="BL22" s="2032"/>
      <c r="BM22" s="2030"/>
      <c r="BN22" s="2031"/>
      <c r="BO22" s="2031"/>
      <c r="BP22" s="2032"/>
      <c r="BQ22" s="2030"/>
      <c r="BR22" s="2031"/>
      <c r="BS22" s="2031"/>
      <c r="BT22" s="2032"/>
      <c r="BU22" s="2030"/>
      <c r="BV22" s="2031"/>
      <c r="BW22" s="2031"/>
      <c r="BX22" s="2032"/>
      <c r="BY22" s="2030"/>
      <c r="BZ22" s="2031"/>
      <c r="CA22" s="2031"/>
      <c r="CB22" s="2032"/>
      <c r="CC22" s="2036"/>
      <c r="CD22" s="2028"/>
      <c r="CE22" s="2028"/>
      <c r="CF22" s="2029"/>
      <c r="CG22" s="2027"/>
      <c r="CH22" s="2028"/>
      <c r="CI22" s="2028"/>
      <c r="CJ22" s="2029"/>
      <c r="CK22" s="2027"/>
      <c r="CL22" s="2028"/>
      <c r="CM22" s="2028"/>
      <c r="CN22" s="2029"/>
      <c r="CO22" s="2030"/>
      <c r="CP22" s="2031"/>
      <c r="CQ22" s="2031"/>
      <c r="CR22" s="2032"/>
      <c r="CS22" s="2030"/>
      <c r="CT22" s="2031"/>
      <c r="CU22" s="2031"/>
      <c r="CV22" s="2032"/>
      <c r="CW22" s="2030"/>
      <c r="CX22" s="2031"/>
      <c r="CY22" s="2031"/>
      <c r="CZ22" s="2032"/>
      <c r="DA22" s="2030"/>
      <c r="DB22" s="2031"/>
      <c r="DC22" s="2031"/>
      <c r="DD22" s="2032"/>
      <c r="DE22" s="2024">
        <f t="shared" si="0"/>
        <v>0</v>
      </c>
      <c r="DF22" s="2079"/>
      <c r="DG22" s="2079"/>
      <c r="DH22" s="2080"/>
      <c r="DI22" s="1119"/>
    </row>
    <row r="23" spans="1:113" s="1120" customFormat="1" ht="31.5" customHeight="1">
      <c r="A23" s="2073" t="s">
        <v>1023</v>
      </c>
      <c r="B23" s="2048"/>
      <c r="C23" s="2048"/>
      <c r="D23" s="2048"/>
      <c r="E23" s="2048"/>
      <c r="F23" s="2048"/>
      <c r="G23" s="2048"/>
      <c r="H23" s="2048"/>
      <c r="I23" s="2048"/>
      <c r="J23" s="2048"/>
      <c r="K23" s="2048"/>
      <c r="L23" s="2048"/>
      <c r="M23" s="2048"/>
      <c r="N23" s="2048"/>
      <c r="O23" s="2048"/>
      <c r="P23" s="2048"/>
      <c r="Q23" s="2048"/>
      <c r="R23" s="2049"/>
      <c r="S23" s="1101" t="s">
        <v>295</v>
      </c>
      <c r="T23" s="1102"/>
      <c r="U23" s="2030"/>
      <c r="V23" s="2031"/>
      <c r="W23" s="2031"/>
      <c r="X23" s="2032"/>
      <c r="Y23" s="2030"/>
      <c r="Z23" s="2031"/>
      <c r="AA23" s="2031"/>
      <c r="AB23" s="2032"/>
      <c r="AC23" s="2030"/>
      <c r="AD23" s="2031"/>
      <c r="AE23" s="2031"/>
      <c r="AF23" s="2032"/>
      <c r="AG23" s="2030"/>
      <c r="AH23" s="2031"/>
      <c r="AI23" s="2031"/>
      <c r="AJ23" s="2032"/>
      <c r="AK23" s="2030"/>
      <c r="AL23" s="2031"/>
      <c r="AM23" s="2031"/>
      <c r="AN23" s="2032"/>
      <c r="AO23" s="2030"/>
      <c r="AP23" s="2031"/>
      <c r="AQ23" s="2031"/>
      <c r="AR23" s="2032"/>
      <c r="AS23" s="2036"/>
      <c r="AT23" s="2028"/>
      <c r="AU23" s="2028"/>
      <c r="AV23" s="2029"/>
      <c r="AW23" s="2027"/>
      <c r="AX23" s="2028"/>
      <c r="AY23" s="2028"/>
      <c r="AZ23" s="2029"/>
      <c r="BA23" s="2027"/>
      <c r="BB23" s="2028"/>
      <c r="BC23" s="2028"/>
      <c r="BD23" s="2029"/>
      <c r="BE23" s="2030"/>
      <c r="BF23" s="2031"/>
      <c r="BG23" s="2031"/>
      <c r="BH23" s="2032"/>
      <c r="BI23" s="2030"/>
      <c r="BJ23" s="2031"/>
      <c r="BK23" s="2031"/>
      <c r="BL23" s="2032"/>
      <c r="BM23" s="2030"/>
      <c r="BN23" s="2031"/>
      <c r="BO23" s="2031"/>
      <c r="BP23" s="2032"/>
      <c r="BQ23" s="2030"/>
      <c r="BR23" s="2031"/>
      <c r="BS23" s="2031"/>
      <c r="BT23" s="2032"/>
      <c r="BU23" s="2030"/>
      <c r="BV23" s="2031"/>
      <c r="BW23" s="2031"/>
      <c r="BX23" s="2032"/>
      <c r="BY23" s="2030"/>
      <c r="BZ23" s="2031"/>
      <c r="CA23" s="2031"/>
      <c r="CB23" s="2032"/>
      <c r="CC23" s="2036"/>
      <c r="CD23" s="2028"/>
      <c r="CE23" s="2028"/>
      <c r="CF23" s="2029"/>
      <c r="CG23" s="2027"/>
      <c r="CH23" s="2028"/>
      <c r="CI23" s="2028"/>
      <c r="CJ23" s="2029"/>
      <c r="CK23" s="2027"/>
      <c r="CL23" s="2028"/>
      <c r="CM23" s="2028"/>
      <c r="CN23" s="2029"/>
      <c r="CO23" s="2030"/>
      <c r="CP23" s="2031"/>
      <c r="CQ23" s="2031"/>
      <c r="CR23" s="2032"/>
      <c r="CS23" s="2030"/>
      <c r="CT23" s="2031"/>
      <c r="CU23" s="2031"/>
      <c r="CV23" s="2032"/>
      <c r="CW23" s="2030"/>
      <c r="CX23" s="2031"/>
      <c r="CY23" s="2031"/>
      <c r="CZ23" s="2032"/>
      <c r="DA23" s="2030"/>
      <c r="DB23" s="2031"/>
      <c r="DC23" s="2031"/>
      <c r="DD23" s="2032"/>
      <c r="DE23" s="2024">
        <f t="shared" si="0"/>
        <v>0</v>
      </c>
      <c r="DF23" s="2079"/>
      <c r="DG23" s="2079"/>
      <c r="DH23" s="2080"/>
      <c r="DI23" s="1119"/>
    </row>
    <row r="24" spans="1:113" s="1120" customFormat="1" ht="26.25" customHeight="1">
      <c r="A24" s="2064" t="s">
        <v>1024</v>
      </c>
      <c r="B24" s="2074"/>
      <c r="C24" s="2074"/>
      <c r="D24" s="2074"/>
      <c r="E24" s="2074"/>
      <c r="F24" s="2074"/>
      <c r="G24" s="2074"/>
      <c r="H24" s="2074"/>
      <c r="I24" s="2074"/>
      <c r="J24" s="2074"/>
      <c r="K24" s="2074"/>
      <c r="L24" s="2074"/>
      <c r="M24" s="2074"/>
      <c r="N24" s="2074"/>
      <c r="O24" s="2074"/>
      <c r="P24" s="2074"/>
      <c r="Q24" s="2074"/>
      <c r="R24" s="2075"/>
      <c r="S24" s="1101" t="s">
        <v>297</v>
      </c>
      <c r="T24" s="1102"/>
      <c r="U24" s="2030"/>
      <c r="V24" s="2031"/>
      <c r="W24" s="2031"/>
      <c r="X24" s="2032"/>
      <c r="Y24" s="2030"/>
      <c r="Z24" s="2031"/>
      <c r="AA24" s="2031"/>
      <c r="AB24" s="2032"/>
      <c r="AC24" s="2030"/>
      <c r="AD24" s="2031"/>
      <c r="AE24" s="2031"/>
      <c r="AF24" s="2032"/>
      <c r="AG24" s="2030"/>
      <c r="AH24" s="2031"/>
      <c r="AI24" s="2031"/>
      <c r="AJ24" s="2032"/>
      <c r="AK24" s="2030"/>
      <c r="AL24" s="2031"/>
      <c r="AM24" s="2031"/>
      <c r="AN24" s="2032"/>
      <c r="AO24" s="2030"/>
      <c r="AP24" s="2031"/>
      <c r="AQ24" s="2031"/>
      <c r="AR24" s="2032"/>
      <c r="AS24" s="2036"/>
      <c r="AT24" s="2028"/>
      <c r="AU24" s="2028"/>
      <c r="AV24" s="2029"/>
      <c r="AW24" s="2027"/>
      <c r="AX24" s="2028"/>
      <c r="AY24" s="2028"/>
      <c r="AZ24" s="2029"/>
      <c r="BA24" s="2027"/>
      <c r="BB24" s="2028"/>
      <c r="BC24" s="2028"/>
      <c r="BD24" s="2029"/>
      <c r="BE24" s="2030"/>
      <c r="BF24" s="2031"/>
      <c r="BG24" s="2031"/>
      <c r="BH24" s="2032"/>
      <c r="BI24" s="2030"/>
      <c r="BJ24" s="2031"/>
      <c r="BK24" s="2031"/>
      <c r="BL24" s="2032"/>
      <c r="BM24" s="2030"/>
      <c r="BN24" s="2031"/>
      <c r="BO24" s="2031"/>
      <c r="BP24" s="2032"/>
      <c r="BQ24" s="2030"/>
      <c r="BR24" s="2031"/>
      <c r="BS24" s="2031"/>
      <c r="BT24" s="2032"/>
      <c r="BU24" s="2030"/>
      <c r="BV24" s="2031"/>
      <c r="BW24" s="2031"/>
      <c r="BX24" s="2032"/>
      <c r="BY24" s="2030"/>
      <c r="BZ24" s="2031"/>
      <c r="CA24" s="2031"/>
      <c r="CB24" s="2032"/>
      <c r="CC24" s="2036"/>
      <c r="CD24" s="2028"/>
      <c r="CE24" s="2028"/>
      <c r="CF24" s="2029"/>
      <c r="CG24" s="2027"/>
      <c r="CH24" s="2028"/>
      <c r="CI24" s="2028"/>
      <c r="CJ24" s="2029"/>
      <c r="CK24" s="2027"/>
      <c r="CL24" s="2028"/>
      <c r="CM24" s="2028"/>
      <c r="CN24" s="2029"/>
      <c r="CO24" s="2030"/>
      <c r="CP24" s="2031"/>
      <c r="CQ24" s="2031"/>
      <c r="CR24" s="2032"/>
      <c r="CS24" s="2030"/>
      <c r="CT24" s="2031"/>
      <c r="CU24" s="2031"/>
      <c r="CV24" s="2032"/>
      <c r="CW24" s="2030"/>
      <c r="CX24" s="2031"/>
      <c r="CY24" s="2031"/>
      <c r="CZ24" s="2032"/>
      <c r="DA24" s="2030"/>
      <c r="DB24" s="2031"/>
      <c r="DC24" s="2031"/>
      <c r="DD24" s="2032"/>
      <c r="DE24" s="2024">
        <f t="shared" si="0"/>
        <v>0</v>
      </c>
      <c r="DF24" s="2079"/>
      <c r="DG24" s="2079"/>
      <c r="DH24" s="2080"/>
      <c r="DI24" s="1119"/>
    </row>
    <row r="25" spans="1:113" s="1120" customFormat="1" ht="26.25" customHeight="1">
      <c r="A25" s="2073" t="s">
        <v>1025</v>
      </c>
      <c r="B25" s="2048"/>
      <c r="C25" s="2048"/>
      <c r="D25" s="2048"/>
      <c r="E25" s="2048"/>
      <c r="F25" s="2048"/>
      <c r="G25" s="2048"/>
      <c r="H25" s="2048"/>
      <c r="I25" s="2048"/>
      <c r="J25" s="2048"/>
      <c r="K25" s="2048"/>
      <c r="L25" s="2048"/>
      <c r="M25" s="2048"/>
      <c r="N25" s="2048"/>
      <c r="O25" s="2048"/>
      <c r="P25" s="2048"/>
      <c r="Q25" s="2048"/>
      <c r="R25" s="2049"/>
      <c r="S25" s="1101" t="s">
        <v>300</v>
      </c>
      <c r="T25" s="1102"/>
      <c r="U25" s="2030"/>
      <c r="V25" s="2031"/>
      <c r="W25" s="2031"/>
      <c r="X25" s="2032"/>
      <c r="Y25" s="2030"/>
      <c r="Z25" s="2031"/>
      <c r="AA25" s="2031"/>
      <c r="AB25" s="2032"/>
      <c r="AC25" s="2030"/>
      <c r="AD25" s="2031"/>
      <c r="AE25" s="2031"/>
      <c r="AF25" s="2032"/>
      <c r="AG25" s="2030"/>
      <c r="AH25" s="2031"/>
      <c r="AI25" s="2031"/>
      <c r="AJ25" s="2032"/>
      <c r="AK25" s="2030"/>
      <c r="AL25" s="2031"/>
      <c r="AM25" s="2031"/>
      <c r="AN25" s="2032"/>
      <c r="AO25" s="2030"/>
      <c r="AP25" s="2031"/>
      <c r="AQ25" s="2031"/>
      <c r="AR25" s="2032"/>
      <c r="AS25" s="2036"/>
      <c r="AT25" s="2028"/>
      <c r="AU25" s="2028"/>
      <c r="AV25" s="2029"/>
      <c r="AW25" s="2027"/>
      <c r="AX25" s="2028"/>
      <c r="AY25" s="2028"/>
      <c r="AZ25" s="2029"/>
      <c r="BA25" s="2027"/>
      <c r="BB25" s="2028"/>
      <c r="BC25" s="2028"/>
      <c r="BD25" s="2029"/>
      <c r="BE25" s="2030"/>
      <c r="BF25" s="2031"/>
      <c r="BG25" s="2031"/>
      <c r="BH25" s="2032"/>
      <c r="BI25" s="2030"/>
      <c r="BJ25" s="2031"/>
      <c r="BK25" s="2031"/>
      <c r="BL25" s="2032"/>
      <c r="BM25" s="2030"/>
      <c r="BN25" s="2031"/>
      <c r="BO25" s="2031"/>
      <c r="BP25" s="2032"/>
      <c r="BQ25" s="2030"/>
      <c r="BR25" s="2031"/>
      <c r="BS25" s="2031"/>
      <c r="BT25" s="2032"/>
      <c r="BU25" s="2030">
        <v>120040</v>
      </c>
      <c r="BV25" s="2031"/>
      <c r="BW25" s="2031"/>
      <c r="BX25" s="2032"/>
      <c r="BY25" s="2030"/>
      <c r="BZ25" s="2031"/>
      <c r="CA25" s="2031"/>
      <c r="CB25" s="2032"/>
      <c r="CC25" s="2036"/>
      <c r="CD25" s="2028"/>
      <c r="CE25" s="2028"/>
      <c r="CF25" s="2029"/>
      <c r="CG25" s="2027"/>
      <c r="CH25" s="2028"/>
      <c r="CI25" s="2028"/>
      <c r="CJ25" s="2029"/>
      <c r="CK25" s="2027"/>
      <c r="CL25" s="2028"/>
      <c r="CM25" s="2028"/>
      <c r="CN25" s="2029"/>
      <c r="CO25" s="2030"/>
      <c r="CP25" s="2031"/>
      <c r="CQ25" s="2031"/>
      <c r="CR25" s="2032"/>
      <c r="CS25" s="2030"/>
      <c r="CT25" s="2031"/>
      <c r="CU25" s="2031"/>
      <c r="CV25" s="2032"/>
      <c r="CW25" s="2030">
        <v>300</v>
      </c>
      <c r="CX25" s="2031"/>
      <c r="CY25" s="2031"/>
      <c r="CZ25" s="2032"/>
      <c r="DA25" s="2030">
        <v>800</v>
      </c>
      <c r="DB25" s="2031"/>
      <c r="DC25" s="2031"/>
      <c r="DD25" s="2032"/>
      <c r="DE25" s="2024">
        <f t="shared" si="0"/>
        <v>121140</v>
      </c>
      <c r="DF25" s="2079"/>
      <c r="DG25" s="2079"/>
      <c r="DH25" s="2080"/>
      <c r="DI25" s="1119"/>
    </row>
    <row r="26" spans="1:113" s="1120" customFormat="1" ht="27.75" customHeight="1">
      <c r="A26" s="2073" t="s">
        <v>1026</v>
      </c>
      <c r="B26" s="2048"/>
      <c r="C26" s="2048"/>
      <c r="D26" s="2048"/>
      <c r="E26" s="2048"/>
      <c r="F26" s="2048"/>
      <c r="G26" s="2048"/>
      <c r="H26" s="2048"/>
      <c r="I26" s="2048"/>
      <c r="J26" s="2048"/>
      <c r="K26" s="2048"/>
      <c r="L26" s="2048"/>
      <c r="M26" s="2048"/>
      <c r="N26" s="2048"/>
      <c r="O26" s="2048"/>
      <c r="P26" s="2048"/>
      <c r="Q26" s="2048"/>
      <c r="R26" s="2049"/>
      <c r="S26" s="1101" t="s">
        <v>303</v>
      </c>
      <c r="T26" s="1102"/>
      <c r="U26" s="2030"/>
      <c r="V26" s="2031"/>
      <c r="W26" s="2031"/>
      <c r="X26" s="2032"/>
      <c r="Y26" s="2030"/>
      <c r="Z26" s="2031"/>
      <c r="AA26" s="2031"/>
      <c r="AB26" s="2032"/>
      <c r="AC26" s="2030"/>
      <c r="AD26" s="2031"/>
      <c r="AE26" s="2031"/>
      <c r="AF26" s="2032"/>
      <c r="AG26" s="2030"/>
      <c r="AH26" s="2031"/>
      <c r="AI26" s="2031"/>
      <c r="AJ26" s="2032"/>
      <c r="AK26" s="2030"/>
      <c r="AL26" s="2031"/>
      <c r="AM26" s="2031"/>
      <c r="AN26" s="2032"/>
      <c r="AO26" s="2030"/>
      <c r="AP26" s="2031"/>
      <c r="AQ26" s="2031"/>
      <c r="AR26" s="2032"/>
      <c r="AS26" s="2036"/>
      <c r="AT26" s="2028"/>
      <c r="AU26" s="2028"/>
      <c r="AV26" s="2029"/>
      <c r="AW26" s="2030"/>
      <c r="AX26" s="2031"/>
      <c r="AY26" s="2031"/>
      <c r="AZ26" s="2032"/>
      <c r="BA26" s="2027"/>
      <c r="BB26" s="2028"/>
      <c r="BC26" s="2028"/>
      <c r="BD26" s="2029"/>
      <c r="BE26" s="2030"/>
      <c r="BF26" s="2031"/>
      <c r="BG26" s="2031"/>
      <c r="BH26" s="2032"/>
      <c r="BI26" s="2030"/>
      <c r="BJ26" s="2031"/>
      <c r="BK26" s="2031"/>
      <c r="BL26" s="2032"/>
      <c r="BM26" s="2030"/>
      <c r="BN26" s="2031"/>
      <c r="BO26" s="2031"/>
      <c r="BP26" s="2032"/>
      <c r="BQ26" s="2030"/>
      <c r="BR26" s="2031"/>
      <c r="BS26" s="2031"/>
      <c r="BT26" s="2032"/>
      <c r="BU26" s="2030"/>
      <c r="BV26" s="2031"/>
      <c r="BW26" s="2031"/>
      <c r="BX26" s="2032"/>
      <c r="BY26" s="2030"/>
      <c r="BZ26" s="2031"/>
      <c r="CA26" s="2031"/>
      <c r="CB26" s="2032"/>
      <c r="CC26" s="2036"/>
      <c r="CD26" s="2028"/>
      <c r="CE26" s="2028"/>
      <c r="CF26" s="2029"/>
      <c r="CG26" s="2030"/>
      <c r="CH26" s="2031"/>
      <c r="CI26" s="2031"/>
      <c r="CJ26" s="2032"/>
      <c r="CK26" s="2027"/>
      <c r="CL26" s="2028"/>
      <c r="CM26" s="2028"/>
      <c r="CN26" s="2029"/>
      <c r="CO26" s="2030"/>
      <c r="CP26" s="2031"/>
      <c r="CQ26" s="2031"/>
      <c r="CR26" s="2032"/>
      <c r="CS26" s="2030"/>
      <c r="CT26" s="2031"/>
      <c r="CU26" s="2031"/>
      <c r="CV26" s="2032"/>
      <c r="CW26" s="2030"/>
      <c r="CX26" s="2031"/>
      <c r="CY26" s="2031"/>
      <c r="CZ26" s="2032"/>
      <c r="DA26" s="2030"/>
      <c r="DB26" s="2031"/>
      <c r="DC26" s="2031"/>
      <c r="DD26" s="2032"/>
      <c r="DE26" s="2024">
        <f t="shared" si="0"/>
        <v>0</v>
      </c>
      <c r="DF26" s="2079"/>
      <c r="DG26" s="2079"/>
      <c r="DH26" s="2080"/>
      <c r="DI26" s="1119"/>
    </row>
    <row r="27" spans="1:112" ht="21.75" customHeight="1">
      <c r="A27" s="1121" t="s">
        <v>1027</v>
      </c>
      <c r="B27" s="1111"/>
      <c r="C27" s="1111"/>
      <c r="D27" s="1111"/>
      <c r="E27" s="1115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4"/>
      <c r="S27" s="1101" t="s">
        <v>371</v>
      </c>
      <c r="T27" s="1102"/>
      <c r="U27" s="2030">
        <f>SUM(U24:X26)</f>
        <v>0</v>
      </c>
      <c r="V27" s="2031"/>
      <c r="W27" s="2031"/>
      <c r="X27" s="2032"/>
      <c r="Y27" s="2030">
        <f>SUM(Y24:AB26)</f>
        <v>0</v>
      </c>
      <c r="Z27" s="2031"/>
      <c r="AA27" s="2031"/>
      <c r="AB27" s="2032"/>
      <c r="AC27" s="2030">
        <f>SUM(AC24:AF26)</f>
        <v>0</v>
      </c>
      <c r="AD27" s="2031"/>
      <c r="AE27" s="2031"/>
      <c r="AF27" s="2032"/>
      <c r="AG27" s="2030">
        <f>SUM(AG24:AJ26)</f>
        <v>0</v>
      </c>
      <c r="AH27" s="2031"/>
      <c r="AI27" s="2031"/>
      <c r="AJ27" s="2032"/>
      <c r="AK27" s="2030">
        <f>SUM(AK24:AN26)</f>
        <v>0</v>
      </c>
      <c r="AL27" s="2031"/>
      <c r="AM27" s="2031"/>
      <c r="AN27" s="2032"/>
      <c r="AO27" s="2030">
        <f>SUM(AO24:AR26)</f>
        <v>0</v>
      </c>
      <c r="AP27" s="2031"/>
      <c r="AQ27" s="2031"/>
      <c r="AR27" s="2032"/>
      <c r="AS27" s="2030">
        <f>SUM(AS24:AV26)</f>
        <v>0</v>
      </c>
      <c r="AT27" s="2031"/>
      <c r="AU27" s="2031"/>
      <c r="AV27" s="2032"/>
      <c r="AW27" s="2030">
        <f>SUM(AW24:AZ26)</f>
        <v>0</v>
      </c>
      <c r="AX27" s="2031"/>
      <c r="AY27" s="2031"/>
      <c r="AZ27" s="2032"/>
      <c r="BA27" s="2030">
        <f>SUM(BA24:BD26)</f>
        <v>0</v>
      </c>
      <c r="BB27" s="2031"/>
      <c r="BC27" s="2031"/>
      <c r="BD27" s="2032"/>
      <c r="BE27" s="2030">
        <f>SUM(BE24:BH26)</f>
        <v>0</v>
      </c>
      <c r="BF27" s="2031"/>
      <c r="BG27" s="2031"/>
      <c r="BH27" s="2032"/>
      <c r="BI27" s="2030">
        <f>SUM(BI24:BL26)</f>
        <v>0</v>
      </c>
      <c r="BJ27" s="2031"/>
      <c r="BK27" s="2031"/>
      <c r="BL27" s="2032"/>
      <c r="BM27" s="2030">
        <f>SUM(BM24:BP26)</f>
        <v>0</v>
      </c>
      <c r="BN27" s="2031"/>
      <c r="BO27" s="2031"/>
      <c r="BP27" s="2032"/>
      <c r="BQ27" s="2030">
        <f>SUM(BQ24:BT26)</f>
        <v>0</v>
      </c>
      <c r="BR27" s="2031"/>
      <c r="BS27" s="2031"/>
      <c r="BT27" s="2032"/>
      <c r="BU27" s="2030">
        <f>SUM(BU24:BX26)</f>
        <v>120040</v>
      </c>
      <c r="BV27" s="2031"/>
      <c r="BW27" s="2031"/>
      <c r="BX27" s="2032"/>
      <c r="BY27" s="2030">
        <f>SUM(BY24:CB26)</f>
        <v>0</v>
      </c>
      <c r="BZ27" s="2031"/>
      <c r="CA27" s="2031"/>
      <c r="CB27" s="2032"/>
      <c r="CC27" s="2030">
        <f>SUM(CC24:CF26)</f>
        <v>0</v>
      </c>
      <c r="CD27" s="2031"/>
      <c r="CE27" s="2031"/>
      <c r="CF27" s="2032"/>
      <c r="CG27" s="2030">
        <f>SUM(CG24:CJ26)</f>
        <v>0</v>
      </c>
      <c r="CH27" s="2031"/>
      <c r="CI27" s="2031"/>
      <c r="CJ27" s="2032"/>
      <c r="CK27" s="2030">
        <f>SUM(CK24:CN26)</f>
        <v>0</v>
      </c>
      <c r="CL27" s="2031"/>
      <c r="CM27" s="2031"/>
      <c r="CN27" s="2032"/>
      <c r="CO27" s="2030">
        <f>SUM(CO24:CR26)</f>
        <v>0</v>
      </c>
      <c r="CP27" s="2031"/>
      <c r="CQ27" s="2031"/>
      <c r="CR27" s="2032"/>
      <c r="CS27" s="2030">
        <f>SUM(CS24:CV26)</f>
        <v>0</v>
      </c>
      <c r="CT27" s="2031"/>
      <c r="CU27" s="2031"/>
      <c r="CV27" s="2032"/>
      <c r="CW27" s="2030">
        <f>SUM(CW24:CZ26)</f>
        <v>300</v>
      </c>
      <c r="CX27" s="2031"/>
      <c r="CY27" s="2031"/>
      <c r="CZ27" s="2032"/>
      <c r="DA27" s="2030">
        <f>SUM(DA24:DD26)</f>
        <v>800</v>
      </c>
      <c r="DB27" s="2031"/>
      <c r="DC27" s="2031"/>
      <c r="DD27" s="2032"/>
      <c r="DE27" s="2024">
        <f t="shared" si="0"/>
        <v>121140</v>
      </c>
      <c r="DF27" s="2079"/>
      <c r="DG27" s="2079"/>
      <c r="DH27" s="2080"/>
    </row>
    <row r="28" spans="1:112" ht="21.75" customHeight="1">
      <c r="A28" s="1110" t="s">
        <v>1028</v>
      </c>
      <c r="B28" s="1111"/>
      <c r="C28" s="1111"/>
      <c r="D28" s="1111"/>
      <c r="E28" s="1115"/>
      <c r="F28" s="1113"/>
      <c r="G28" s="1113"/>
      <c r="H28" s="1113"/>
      <c r="I28" s="1113"/>
      <c r="J28" s="1113"/>
      <c r="K28" s="1113"/>
      <c r="L28" s="1113"/>
      <c r="M28" s="1113"/>
      <c r="N28" s="1116"/>
      <c r="O28" s="1116"/>
      <c r="P28" s="1116"/>
      <c r="Q28" s="1116"/>
      <c r="R28" s="1117"/>
      <c r="S28" s="1101" t="s">
        <v>372</v>
      </c>
      <c r="T28" s="1102"/>
      <c r="U28" s="2030"/>
      <c r="V28" s="2031"/>
      <c r="W28" s="2031"/>
      <c r="X28" s="2032"/>
      <c r="Y28" s="2030"/>
      <c r="Z28" s="2031"/>
      <c r="AA28" s="2031"/>
      <c r="AB28" s="2032"/>
      <c r="AC28" s="2030"/>
      <c r="AD28" s="2031"/>
      <c r="AE28" s="2031"/>
      <c r="AF28" s="2032"/>
      <c r="AG28" s="2030"/>
      <c r="AH28" s="2031"/>
      <c r="AI28" s="2031"/>
      <c r="AJ28" s="2032"/>
      <c r="AK28" s="2030"/>
      <c r="AL28" s="2031"/>
      <c r="AM28" s="2031"/>
      <c r="AN28" s="2032"/>
      <c r="AO28" s="2030"/>
      <c r="AP28" s="2031"/>
      <c r="AQ28" s="2031"/>
      <c r="AR28" s="2032"/>
      <c r="AS28" s="2036"/>
      <c r="AT28" s="2028"/>
      <c r="AU28" s="2028"/>
      <c r="AV28" s="2029"/>
      <c r="AW28" s="2030"/>
      <c r="AX28" s="2031"/>
      <c r="AY28" s="2031"/>
      <c r="AZ28" s="2032"/>
      <c r="BA28" s="2027"/>
      <c r="BB28" s="2028"/>
      <c r="BC28" s="2028"/>
      <c r="BD28" s="2029"/>
      <c r="BE28" s="2030"/>
      <c r="BF28" s="2031"/>
      <c r="BG28" s="2031"/>
      <c r="BH28" s="2032"/>
      <c r="BI28" s="2030"/>
      <c r="BJ28" s="2031"/>
      <c r="BK28" s="2031"/>
      <c r="BL28" s="2032"/>
      <c r="BM28" s="2030"/>
      <c r="BN28" s="2031"/>
      <c r="BO28" s="2031"/>
      <c r="BP28" s="2032"/>
      <c r="BQ28" s="2030"/>
      <c r="BR28" s="2031"/>
      <c r="BS28" s="2031"/>
      <c r="BT28" s="2032"/>
      <c r="BU28" s="2030"/>
      <c r="BV28" s="2031"/>
      <c r="BW28" s="2031"/>
      <c r="BX28" s="2032"/>
      <c r="BY28" s="2030"/>
      <c r="BZ28" s="2031"/>
      <c r="CA28" s="2031"/>
      <c r="CB28" s="2032"/>
      <c r="CC28" s="2036"/>
      <c r="CD28" s="2028"/>
      <c r="CE28" s="2028"/>
      <c r="CF28" s="2029"/>
      <c r="CG28" s="2030"/>
      <c r="CH28" s="2031"/>
      <c r="CI28" s="2031"/>
      <c r="CJ28" s="2032"/>
      <c r="CK28" s="2027"/>
      <c r="CL28" s="2028"/>
      <c r="CM28" s="2028"/>
      <c r="CN28" s="2029"/>
      <c r="CO28" s="2030"/>
      <c r="CP28" s="2031"/>
      <c r="CQ28" s="2031"/>
      <c r="CR28" s="2032"/>
      <c r="CS28" s="2030"/>
      <c r="CT28" s="2031"/>
      <c r="CU28" s="2031"/>
      <c r="CV28" s="2032"/>
      <c r="CW28" s="2030"/>
      <c r="CX28" s="2031"/>
      <c r="CY28" s="2031"/>
      <c r="CZ28" s="2032"/>
      <c r="DA28" s="2030"/>
      <c r="DB28" s="2031"/>
      <c r="DC28" s="2031"/>
      <c r="DD28" s="2032"/>
      <c r="DE28" s="2024">
        <f t="shared" si="0"/>
        <v>0</v>
      </c>
      <c r="DF28" s="2079"/>
      <c r="DG28" s="2079"/>
      <c r="DH28" s="2080"/>
    </row>
    <row r="29" spans="1:113" s="1120" customFormat="1" ht="21.75" customHeight="1">
      <c r="A29" s="1118" t="s">
        <v>1029</v>
      </c>
      <c r="B29" s="1122"/>
      <c r="C29" s="1122"/>
      <c r="D29" s="1111"/>
      <c r="E29" s="1115"/>
      <c r="F29" s="1123"/>
      <c r="G29" s="1123"/>
      <c r="H29" s="1123"/>
      <c r="I29" s="1123"/>
      <c r="J29" s="1123"/>
      <c r="K29" s="1123"/>
      <c r="L29" s="1123"/>
      <c r="M29" s="1123"/>
      <c r="N29" s="1123"/>
      <c r="O29" s="1123"/>
      <c r="P29" s="1123"/>
      <c r="Q29" s="1123"/>
      <c r="R29" s="1123"/>
      <c r="S29" s="1101" t="s">
        <v>374</v>
      </c>
      <c r="T29" s="1102"/>
      <c r="U29" s="2030"/>
      <c r="V29" s="2031"/>
      <c r="W29" s="2031"/>
      <c r="X29" s="2032"/>
      <c r="Y29" s="2030"/>
      <c r="Z29" s="2031"/>
      <c r="AA29" s="2031"/>
      <c r="AB29" s="2032"/>
      <c r="AC29" s="2030"/>
      <c r="AD29" s="2031"/>
      <c r="AE29" s="2031"/>
      <c r="AF29" s="2032"/>
      <c r="AG29" s="2030"/>
      <c r="AH29" s="2031"/>
      <c r="AI29" s="2031"/>
      <c r="AJ29" s="2032"/>
      <c r="AK29" s="2030"/>
      <c r="AL29" s="2031"/>
      <c r="AM29" s="2031"/>
      <c r="AN29" s="2032"/>
      <c r="AO29" s="2030"/>
      <c r="AP29" s="2031"/>
      <c r="AQ29" s="2031"/>
      <c r="AR29" s="2032"/>
      <c r="AS29" s="2036"/>
      <c r="AT29" s="2028"/>
      <c r="AU29" s="2028"/>
      <c r="AV29" s="2029"/>
      <c r="AW29" s="2030"/>
      <c r="AX29" s="2031"/>
      <c r="AY29" s="2031"/>
      <c r="AZ29" s="2032"/>
      <c r="BA29" s="2027"/>
      <c r="BB29" s="2028"/>
      <c r="BC29" s="2028"/>
      <c r="BD29" s="2029"/>
      <c r="BE29" s="2030"/>
      <c r="BF29" s="2031"/>
      <c r="BG29" s="2031"/>
      <c r="BH29" s="2032"/>
      <c r="BI29" s="2030"/>
      <c r="BJ29" s="2031"/>
      <c r="BK29" s="2031"/>
      <c r="BL29" s="2032"/>
      <c r="BM29" s="2030"/>
      <c r="BN29" s="2031"/>
      <c r="BO29" s="2031"/>
      <c r="BP29" s="2032"/>
      <c r="BQ29" s="2030"/>
      <c r="BR29" s="2031"/>
      <c r="BS29" s="2031"/>
      <c r="BT29" s="2032"/>
      <c r="BU29" s="2030"/>
      <c r="BV29" s="2031"/>
      <c r="BW29" s="2031"/>
      <c r="BX29" s="2032"/>
      <c r="BY29" s="2030"/>
      <c r="BZ29" s="2031"/>
      <c r="CA29" s="2031"/>
      <c r="CB29" s="2032"/>
      <c r="CC29" s="2036"/>
      <c r="CD29" s="2028"/>
      <c r="CE29" s="2028"/>
      <c r="CF29" s="2029"/>
      <c r="CG29" s="2030"/>
      <c r="CH29" s="2031"/>
      <c r="CI29" s="2031"/>
      <c r="CJ29" s="2032"/>
      <c r="CK29" s="2027"/>
      <c r="CL29" s="2028"/>
      <c r="CM29" s="2028"/>
      <c r="CN29" s="2029"/>
      <c r="CO29" s="2030"/>
      <c r="CP29" s="2031"/>
      <c r="CQ29" s="2031"/>
      <c r="CR29" s="2032"/>
      <c r="CS29" s="2030"/>
      <c r="CT29" s="2031"/>
      <c r="CU29" s="2031"/>
      <c r="CV29" s="2032"/>
      <c r="CW29" s="2030"/>
      <c r="CX29" s="2031"/>
      <c r="CY29" s="2031"/>
      <c r="CZ29" s="2032"/>
      <c r="DA29" s="2030"/>
      <c r="DB29" s="2031"/>
      <c r="DC29" s="2031"/>
      <c r="DD29" s="2032"/>
      <c r="DE29" s="2024">
        <f t="shared" si="0"/>
        <v>0</v>
      </c>
      <c r="DF29" s="2079"/>
      <c r="DG29" s="2079"/>
      <c r="DH29" s="2080"/>
      <c r="DI29" s="1119"/>
    </row>
    <row r="30" spans="1:112" ht="21.75" customHeight="1" thickBot="1">
      <c r="A30" s="1124" t="s">
        <v>1030</v>
      </c>
      <c r="B30" s="1125"/>
      <c r="C30" s="1125"/>
      <c r="D30" s="1125"/>
      <c r="E30" s="1126"/>
      <c r="F30" s="1127"/>
      <c r="G30" s="1127"/>
      <c r="H30" s="1127"/>
      <c r="I30" s="1127"/>
      <c r="J30" s="1127"/>
      <c r="K30" s="1127"/>
      <c r="L30" s="1127"/>
      <c r="M30" s="1127"/>
      <c r="N30" s="1127"/>
      <c r="O30" s="1128"/>
      <c r="P30" s="1128"/>
      <c r="Q30" s="1128"/>
      <c r="R30" s="1129"/>
      <c r="S30" s="1130" t="s">
        <v>376</v>
      </c>
      <c r="T30" s="1131"/>
      <c r="U30" s="2030"/>
      <c r="V30" s="2031"/>
      <c r="W30" s="2031"/>
      <c r="X30" s="2032"/>
      <c r="Y30" s="2030"/>
      <c r="Z30" s="2031"/>
      <c r="AA30" s="2031"/>
      <c r="AB30" s="2032"/>
      <c r="AC30" s="2030"/>
      <c r="AD30" s="2031"/>
      <c r="AE30" s="2031"/>
      <c r="AF30" s="2032"/>
      <c r="AG30" s="2030"/>
      <c r="AH30" s="2031"/>
      <c r="AI30" s="2031"/>
      <c r="AJ30" s="2032"/>
      <c r="AK30" s="2030"/>
      <c r="AL30" s="2031"/>
      <c r="AM30" s="2031"/>
      <c r="AN30" s="2032"/>
      <c r="AO30" s="2030"/>
      <c r="AP30" s="2031"/>
      <c r="AQ30" s="2031"/>
      <c r="AR30" s="2032"/>
      <c r="AS30" s="2030"/>
      <c r="AT30" s="2031"/>
      <c r="AU30" s="2031"/>
      <c r="AV30" s="2032"/>
      <c r="AW30" s="2030"/>
      <c r="AX30" s="2031"/>
      <c r="AY30" s="2031"/>
      <c r="AZ30" s="2032"/>
      <c r="BA30" s="2030"/>
      <c r="BB30" s="2031"/>
      <c r="BC30" s="2031"/>
      <c r="BD30" s="2032"/>
      <c r="BE30" s="2030"/>
      <c r="BF30" s="2031"/>
      <c r="BG30" s="2031"/>
      <c r="BH30" s="2032"/>
      <c r="BI30" s="2030"/>
      <c r="BJ30" s="2031"/>
      <c r="BK30" s="2031"/>
      <c r="BL30" s="2032"/>
      <c r="BM30" s="2030"/>
      <c r="BN30" s="2031"/>
      <c r="BO30" s="2031"/>
      <c r="BP30" s="2032"/>
      <c r="BQ30" s="2030"/>
      <c r="BR30" s="2031"/>
      <c r="BS30" s="2031"/>
      <c r="BT30" s="2032"/>
      <c r="BU30" s="2030"/>
      <c r="BV30" s="2031"/>
      <c r="BW30" s="2031"/>
      <c r="BX30" s="2032"/>
      <c r="BY30" s="2030"/>
      <c r="BZ30" s="2031"/>
      <c r="CA30" s="2031"/>
      <c r="CB30" s="2032"/>
      <c r="CC30" s="2030"/>
      <c r="CD30" s="2031"/>
      <c r="CE30" s="2031"/>
      <c r="CF30" s="2032"/>
      <c r="CG30" s="2030"/>
      <c r="CH30" s="2031"/>
      <c r="CI30" s="2031"/>
      <c r="CJ30" s="2032"/>
      <c r="CK30" s="2030"/>
      <c r="CL30" s="2031"/>
      <c r="CM30" s="2031"/>
      <c r="CN30" s="2032"/>
      <c r="CO30" s="2030"/>
      <c r="CP30" s="2031"/>
      <c r="CQ30" s="2031"/>
      <c r="CR30" s="2032"/>
      <c r="CS30" s="2030"/>
      <c r="CT30" s="2031"/>
      <c r="CU30" s="2031"/>
      <c r="CV30" s="2032"/>
      <c r="CW30" s="2030"/>
      <c r="CX30" s="2031"/>
      <c r="CY30" s="2031"/>
      <c r="CZ30" s="2032"/>
      <c r="DA30" s="2030"/>
      <c r="DB30" s="2031"/>
      <c r="DC30" s="2031"/>
      <c r="DD30" s="2032"/>
      <c r="DE30" s="2024">
        <f t="shared" si="0"/>
        <v>0</v>
      </c>
      <c r="DF30" s="2079"/>
      <c r="DG30" s="2079"/>
      <c r="DH30" s="2080"/>
    </row>
    <row r="31" spans="1:113" s="1120" customFormat="1" ht="22.5" customHeight="1" thickBot="1">
      <c r="A31" s="1132" t="s">
        <v>1031</v>
      </c>
      <c r="B31" s="1133"/>
      <c r="C31" s="1134"/>
      <c r="D31" s="1133"/>
      <c r="E31" s="1112"/>
      <c r="F31" s="1135"/>
      <c r="G31" s="1135"/>
      <c r="H31" s="1135"/>
      <c r="I31" s="1135"/>
      <c r="J31" s="1135"/>
      <c r="K31" s="1135"/>
      <c r="L31" s="1135"/>
      <c r="M31" s="1135"/>
      <c r="N31" s="1135"/>
      <c r="O31" s="1135"/>
      <c r="P31" s="1135"/>
      <c r="Q31" s="1135"/>
      <c r="R31" s="1136"/>
      <c r="S31" s="1137" t="s">
        <v>378</v>
      </c>
      <c r="T31" s="1092"/>
      <c r="U31" s="2037">
        <f>SUM(U29:X30)</f>
        <v>0</v>
      </c>
      <c r="V31" s="2031"/>
      <c r="W31" s="2031"/>
      <c r="X31" s="2032"/>
      <c r="Y31" s="2037">
        <f>SUM(Y29:AB30)</f>
        <v>0</v>
      </c>
      <c r="Z31" s="2031"/>
      <c r="AA31" s="2031"/>
      <c r="AB31" s="2032"/>
      <c r="AC31" s="2037">
        <f>SUM(AC29:AF30)</f>
        <v>0</v>
      </c>
      <c r="AD31" s="2031"/>
      <c r="AE31" s="2031"/>
      <c r="AF31" s="2032"/>
      <c r="AG31" s="2037">
        <f>SUM(AG29:AJ30)</f>
        <v>0</v>
      </c>
      <c r="AH31" s="2031"/>
      <c r="AI31" s="2031"/>
      <c r="AJ31" s="2032"/>
      <c r="AK31" s="2037">
        <f>SUM(AK29:AN30)</f>
        <v>0</v>
      </c>
      <c r="AL31" s="2031"/>
      <c r="AM31" s="2031"/>
      <c r="AN31" s="2032"/>
      <c r="AO31" s="2037">
        <f>SUM(AO29:AR30)</f>
        <v>0</v>
      </c>
      <c r="AP31" s="2031"/>
      <c r="AQ31" s="2031"/>
      <c r="AR31" s="2032"/>
      <c r="AS31" s="2037">
        <f>SUM(AS29:AV30)</f>
        <v>0</v>
      </c>
      <c r="AT31" s="2031"/>
      <c r="AU31" s="2031"/>
      <c r="AV31" s="2032"/>
      <c r="AW31" s="2037">
        <f>SUM(AW29:AZ30)</f>
        <v>0</v>
      </c>
      <c r="AX31" s="2031"/>
      <c r="AY31" s="2031"/>
      <c r="AZ31" s="2032"/>
      <c r="BA31" s="2037">
        <f>SUM(BA29:BD30)</f>
        <v>0</v>
      </c>
      <c r="BB31" s="2031"/>
      <c r="BC31" s="2031"/>
      <c r="BD31" s="2032"/>
      <c r="BE31" s="2037">
        <f>SUM(BE29:BH30)</f>
        <v>0</v>
      </c>
      <c r="BF31" s="2031"/>
      <c r="BG31" s="2031"/>
      <c r="BH31" s="2032"/>
      <c r="BI31" s="2037">
        <f>SUM(BI29:BL30)</f>
        <v>0</v>
      </c>
      <c r="BJ31" s="2031"/>
      <c r="BK31" s="2031"/>
      <c r="BL31" s="2032"/>
      <c r="BM31" s="2037">
        <f>SUM(BM29:BP30)</f>
        <v>0</v>
      </c>
      <c r="BN31" s="2031"/>
      <c r="BO31" s="2031"/>
      <c r="BP31" s="2032"/>
      <c r="BQ31" s="2037">
        <f>SUM(BQ29:BT30)</f>
        <v>0</v>
      </c>
      <c r="BR31" s="2031"/>
      <c r="BS31" s="2031"/>
      <c r="BT31" s="2032"/>
      <c r="BU31" s="2037">
        <f>SUM(BU29:BX30)</f>
        <v>0</v>
      </c>
      <c r="BV31" s="2031"/>
      <c r="BW31" s="2031"/>
      <c r="BX31" s="2032"/>
      <c r="BY31" s="2037">
        <f>SUM(BY29:CB30)</f>
        <v>0</v>
      </c>
      <c r="BZ31" s="2031"/>
      <c r="CA31" s="2031"/>
      <c r="CB31" s="2032"/>
      <c r="CC31" s="2037">
        <f>SUM(CC29:CF30)</f>
        <v>0</v>
      </c>
      <c r="CD31" s="2031"/>
      <c r="CE31" s="2031"/>
      <c r="CF31" s="2032"/>
      <c r="CG31" s="2037">
        <f>SUM(CG29:CJ30)</f>
        <v>0</v>
      </c>
      <c r="CH31" s="2031"/>
      <c r="CI31" s="2031"/>
      <c r="CJ31" s="2032"/>
      <c r="CK31" s="2037">
        <f>SUM(CK29:CN30)</f>
        <v>0</v>
      </c>
      <c r="CL31" s="2031"/>
      <c r="CM31" s="2031"/>
      <c r="CN31" s="2032"/>
      <c r="CO31" s="2037">
        <f>SUM(CO29:CR30)</f>
        <v>0</v>
      </c>
      <c r="CP31" s="2031"/>
      <c r="CQ31" s="2031"/>
      <c r="CR31" s="2032"/>
      <c r="CS31" s="2037">
        <f>SUM(CS29:CV30)</f>
        <v>0</v>
      </c>
      <c r="CT31" s="2031"/>
      <c r="CU31" s="2031"/>
      <c r="CV31" s="2032"/>
      <c r="CW31" s="2037">
        <f>SUM(CW29:CZ30)</f>
        <v>0</v>
      </c>
      <c r="CX31" s="2031"/>
      <c r="CY31" s="2031"/>
      <c r="CZ31" s="2032"/>
      <c r="DA31" s="2037">
        <f>SUM(DA29:DD30)</f>
        <v>0</v>
      </c>
      <c r="DB31" s="2031"/>
      <c r="DC31" s="2031"/>
      <c r="DD31" s="2032"/>
      <c r="DE31" s="2042">
        <f t="shared" si="0"/>
        <v>0</v>
      </c>
      <c r="DF31" s="2081"/>
      <c r="DG31" s="2081"/>
      <c r="DH31" s="2082"/>
      <c r="DI31" s="1119"/>
    </row>
    <row r="32" spans="1:118" s="1120" customFormat="1" ht="26.25" customHeight="1" thickBot="1">
      <c r="A32" s="2076" t="s">
        <v>1032</v>
      </c>
      <c r="B32" s="2048"/>
      <c r="C32" s="2048"/>
      <c r="D32" s="2048"/>
      <c r="E32" s="2048"/>
      <c r="F32" s="2048"/>
      <c r="G32" s="2048"/>
      <c r="H32" s="2048"/>
      <c r="I32" s="2048"/>
      <c r="J32" s="2048"/>
      <c r="K32" s="2048"/>
      <c r="L32" s="2048"/>
      <c r="M32" s="2048"/>
      <c r="N32" s="2048"/>
      <c r="O32" s="2048"/>
      <c r="P32" s="2048"/>
      <c r="Q32" s="2048"/>
      <c r="R32" s="2049"/>
      <c r="S32" s="1137" t="s">
        <v>380</v>
      </c>
      <c r="T32" s="1092"/>
      <c r="U32" s="2045">
        <f>SUM(U18+U19+U20+U21+U28+U31)</f>
        <v>0</v>
      </c>
      <c r="V32" s="2025"/>
      <c r="W32" s="2025"/>
      <c r="X32" s="2026"/>
      <c r="Y32" s="2045">
        <f>SUM(Y18+Y19+Y20+Y21+Y28+Y31)</f>
        <v>0</v>
      </c>
      <c r="Z32" s="2025"/>
      <c r="AA32" s="2025"/>
      <c r="AB32" s="2026"/>
      <c r="AC32" s="2045">
        <f>SUM(AC18+AC19+AC20+AC21+AC28+AC31)</f>
        <v>0</v>
      </c>
      <c r="AD32" s="2025"/>
      <c r="AE32" s="2025"/>
      <c r="AF32" s="2026"/>
      <c r="AG32" s="2045">
        <f>SUM(AG18+AG19+AG20+AG21+AG28+AG31)</f>
        <v>0</v>
      </c>
      <c r="AH32" s="2025"/>
      <c r="AI32" s="2025"/>
      <c r="AJ32" s="2026"/>
      <c r="AK32" s="2045">
        <f>SUM(AK18+AK19+AK20+AK21+AK28+AK31)</f>
        <v>0</v>
      </c>
      <c r="AL32" s="2025"/>
      <c r="AM32" s="2025"/>
      <c r="AN32" s="2026"/>
      <c r="AO32" s="2045">
        <f>SUM(AO18+AO19+AO20+AO21+AO28+AO31)</f>
        <v>34758</v>
      </c>
      <c r="AP32" s="2025"/>
      <c r="AQ32" s="2025"/>
      <c r="AR32" s="2026"/>
      <c r="AS32" s="2045">
        <f>SUM(AS18+AS19+AS20+AS21+AS28+AS31)</f>
        <v>1558</v>
      </c>
      <c r="AT32" s="2025"/>
      <c r="AU32" s="2025"/>
      <c r="AV32" s="2026"/>
      <c r="AW32" s="2045">
        <f>SUM(AW18+AW19+AW20+AW21+AW28+AW31)</f>
        <v>0</v>
      </c>
      <c r="AX32" s="2025"/>
      <c r="AY32" s="2025"/>
      <c r="AZ32" s="2026"/>
      <c r="BA32" s="2045">
        <f>SUM(BA18+BA19+BA20+BA21+BA28+BA31)</f>
        <v>3000</v>
      </c>
      <c r="BB32" s="2025"/>
      <c r="BC32" s="2025"/>
      <c r="BD32" s="2026"/>
      <c r="BE32" s="2045">
        <f>SUM(BE18+BE19+BE20+BE21+BE28+BE31)</f>
        <v>0</v>
      </c>
      <c r="BF32" s="2025"/>
      <c r="BG32" s="2025"/>
      <c r="BH32" s="2026"/>
      <c r="BI32" s="2045">
        <f>SUM(BI18+BI19+BI20+BI21+BI28+BI31)</f>
        <v>0</v>
      </c>
      <c r="BJ32" s="2025"/>
      <c r="BK32" s="2025"/>
      <c r="BL32" s="2026"/>
      <c r="BM32" s="2045">
        <f>SUM(BM18+BM19+BM20+BM21+BM28+BM31)</f>
        <v>0</v>
      </c>
      <c r="BN32" s="2025"/>
      <c r="BO32" s="2025"/>
      <c r="BP32" s="2026"/>
      <c r="BQ32" s="2045">
        <f>SUM(BQ18+BQ19+BQ20+BQ21+BQ28+BQ31)</f>
        <v>38660</v>
      </c>
      <c r="BR32" s="2025"/>
      <c r="BS32" s="2025"/>
      <c r="BT32" s="2026"/>
      <c r="BU32" s="2045">
        <f>SUM(BU18+BU19+BU20+BU27+BU21+BU28+BU31)</f>
        <v>157286</v>
      </c>
      <c r="BV32" s="2025"/>
      <c r="BW32" s="2025"/>
      <c r="BX32" s="2026"/>
      <c r="BY32" s="2045">
        <f>SUM(BY18+BY19+BY20+BY21+BY28+BY31)</f>
        <v>0</v>
      </c>
      <c r="BZ32" s="2025"/>
      <c r="CA32" s="2025"/>
      <c r="CB32" s="2026"/>
      <c r="CC32" s="2045">
        <f>SUM(CC18+CC19+CC20+CC21+CC28+CC31)</f>
        <v>0</v>
      </c>
      <c r="CD32" s="2025"/>
      <c r="CE32" s="2025"/>
      <c r="CF32" s="2026"/>
      <c r="CG32" s="2045">
        <f>SUM(CG18+CG19+CG20+CG21+CG28+CG31)</f>
        <v>0</v>
      </c>
      <c r="CH32" s="2025"/>
      <c r="CI32" s="2025"/>
      <c r="CJ32" s="2026"/>
      <c r="CK32" s="2045">
        <f>SUM(CK18+CK19+CK20+CK21+CK28+CK31)</f>
        <v>0</v>
      </c>
      <c r="CL32" s="2025"/>
      <c r="CM32" s="2025"/>
      <c r="CN32" s="2026"/>
      <c r="CO32" s="2045">
        <f>SUM(CO18+CO19+CO20+CO21+CO28+CO31)</f>
        <v>0</v>
      </c>
      <c r="CP32" s="2025"/>
      <c r="CQ32" s="2025"/>
      <c r="CR32" s="2026"/>
      <c r="CS32" s="2045">
        <f>SUM(CS18+CS19+CS20+CS21+CS28+CS31)</f>
        <v>0</v>
      </c>
      <c r="CT32" s="2025"/>
      <c r="CU32" s="2025"/>
      <c r="CV32" s="2026"/>
      <c r="CW32" s="2045">
        <f>SUM(CW18+CW27+CW19+CW20+CW21+CW28+CW31)</f>
        <v>33779</v>
      </c>
      <c r="CX32" s="2025"/>
      <c r="CY32" s="2025"/>
      <c r="CZ32" s="2026"/>
      <c r="DA32" s="2045">
        <f>SUM(DA18+DA27+DA19+DA20+DA21+DA28+DA31)</f>
        <v>254101</v>
      </c>
      <c r="DB32" s="2025"/>
      <c r="DC32" s="2025"/>
      <c r="DD32" s="2026"/>
      <c r="DE32" s="2042">
        <f t="shared" si="0"/>
        <v>523142</v>
      </c>
      <c r="DF32" s="2081"/>
      <c r="DG32" s="2081"/>
      <c r="DH32" s="2082"/>
      <c r="DI32" s="1119"/>
      <c r="DK32" s="2033">
        <f>SUM(DK18+DK27+DK19+DK20+DK21+DK28+DK31)</f>
        <v>0</v>
      </c>
      <c r="DL32" s="2034"/>
      <c r="DM32" s="2034"/>
      <c r="DN32" s="2035"/>
    </row>
    <row r="33" spans="1:112" ht="21" customHeight="1">
      <c r="A33" s="1110" t="s">
        <v>1033</v>
      </c>
      <c r="B33" s="1111"/>
      <c r="C33" s="1111"/>
      <c r="D33" s="1111"/>
      <c r="E33" s="1115"/>
      <c r="F33" s="1113"/>
      <c r="G33" s="1113"/>
      <c r="H33" s="1113"/>
      <c r="I33" s="1113"/>
      <c r="J33" s="1113"/>
      <c r="K33" s="1113"/>
      <c r="L33" s="1113"/>
      <c r="M33" s="1113"/>
      <c r="N33" s="1113"/>
      <c r="O33" s="1113"/>
      <c r="P33" s="1113"/>
      <c r="Q33" s="1113"/>
      <c r="R33" s="1114"/>
      <c r="S33" s="1101" t="s">
        <v>382</v>
      </c>
      <c r="T33" s="1102"/>
      <c r="U33" s="2030"/>
      <c r="V33" s="2031"/>
      <c r="W33" s="2031"/>
      <c r="X33" s="2032"/>
      <c r="Y33" s="2030"/>
      <c r="Z33" s="2031"/>
      <c r="AA33" s="2031"/>
      <c r="AB33" s="2032"/>
      <c r="AC33" s="2030"/>
      <c r="AD33" s="2031"/>
      <c r="AE33" s="2031"/>
      <c r="AF33" s="2032"/>
      <c r="AG33" s="2030"/>
      <c r="AH33" s="2031"/>
      <c r="AI33" s="2031"/>
      <c r="AJ33" s="2032"/>
      <c r="AK33" s="2030"/>
      <c r="AL33" s="2031"/>
      <c r="AM33" s="2031"/>
      <c r="AN33" s="2032"/>
      <c r="AO33" s="2030"/>
      <c r="AP33" s="2031"/>
      <c r="AQ33" s="2031"/>
      <c r="AR33" s="2032"/>
      <c r="AS33" s="2030"/>
      <c r="AT33" s="2031"/>
      <c r="AU33" s="2031"/>
      <c r="AV33" s="2032"/>
      <c r="AW33" s="2030"/>
      <c r="AX33" s="2031"/>
      <c r="AY33" s="2031"/>
      <c r="AZ33" s="2032"/>
      <c r="BA33" s="2030"/>
      <c r="BB33" s="2031"/>
      <c r="BC33" s="2031"/>
      <c r="BD33" s="2032"/>
      <c r="BE33" s="2030"/>
      <c r="BF33" s="2031"/>
      <c r="BG33" s="2031"/>
      <c r="BH33" s="2032"/>
      <c r="BI33" s="2030"/>
      <c r="BJ33" s="2031"/>
      <c r="BK33" s="2031"/>
      <c r="BL33" s="2032"/>
      <c r="BM33" s="2030"/>
      <c r="BN33" s="2031"/>
      <c r="BO33" s="2031"/>
      <c r="BP33" s="2032"/>
      <c r="BQ33" s="2030"/>
      <c r="BR33" s="2031"/>
      <c r="BS33" s="2031"/>
      <c r="BT33" s="2032"/>
      <c r="BU33" s="2030"/>
      <c r="BV33" s="2031"/>
      <c r="BW33" s="2031"/>
      <c r="BX33" s="2032"/>
      <c r="BY33" s="2030"/>
      <c r="BZ33" s="2031"/>
      <c r="CA33" s="2031"/>
      <c r="CB33" s="2032"/>
      <c r="CC33" s="2030"/>
      <c r="CD33" s="2031"/>
      <c r="CE33" s="2031"/>
      <c r="CF33" s="2032"/>
      <c r="CG33" s="2030"/>
      <c r="CH33" s="2031"/>
      <c r="CI33" s="2031"/>
      <c r="CJ33" s="2032"/>
      <c r="CK33" s="2030"/>
      <c r="CL33" s="2031"/>
      <c r="CM33" s="2031"/>
      <c r="CN33" s="2032"/>
      <c r="CO33" s="2030"/>
      <c r="CP33" s="2031"/>
      <c r="CQ33" s="2031"/>
      <c r="CR33" s="2032"/>
      <c r="CS33" s="2030"/>
      <c r="CT33" s="2031"/>
      <c r="CU33" s="2031"/>
      <c r="CV33" s="2032"/>
      <c r="CW33" s="2030"/>
      <c r="CX33" s="2031"/>
      <c r="CY33" s="2031"/>
      <c r="CZ33" s="2032"/>
      <c r="DA33" s="2030"/>
      <c r="DB33" s="2031"/>
      <c r="DC33" s="2031"/>
      <c r="DD33" s="2032"/>
      <c r="DE33" s="2024">
        <f t="shared" si="0"/>
        <v>0</v>
      </c>
      <c r="DF33" s="2079"/>
      <c r="DG33" s="2079"/>
      <c r="DH33" s="2080"/>
    </row>
    <row r="34" spans="1:112" ht="21.75" customHeight="1">
      <c r="A34" s="1110" t="s">
        <v>1034</v>
      </c>
      <c r="B34" s="1111"/>
      <c r="C34" s="1111"/>
      <c r="D34" s="1111"/>
      <c r="E34" s="1112"/>
      <c r="F34" s="1113"/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4"/>
      <c r="S34" s="1101" t="s">
        <v>384</v>
      </c>
      <c r="T34" s="1102"/>
      <c r="U34" s="2030"/>
      <c r="V34" s="2031"/>
      <c r="W34" s="2031"/>
      <c r="X34" s="2032"/>
      <c r="Y34" s="2030"/>
      <c r="Z34" s="2031"/>
      <c r="AA34" s="2031"/>
      <c r="AB34" s="2032"/>
      <c r="AC34" s="2030"/>
      <c r="AD34" s="2031"/>
      <c r="AE34" s="2031"/>
      <c r="AF34" s="2032"/>
      <c r="AG34" s="2030"/>
      <c r="AH34" s="2031"/>
      <c r="AI34" s="2031"/>
      <c r="AJ34" s="2032"/>
      <c r="AK34" s="2030"/>
      <c r="AL34" s="2031"/>
      <c r="AM34" s="2031"/>
      <c r="AN34" s="2032"/>
      <c r="AO34" s="2030"/>
      <c r="AP34" s="2031"/>
      <c r="AQ34" s="2031"/>
      <c r="AR34" s="2032"/>
      <c r="AS34" s="2030"/>
      <c r="AT34" s="2031"/>
      <c r="AU34" s="2031"/>
      <c r="AV34" s="2032"/>
      <c r="AW34" s="2030"/>
      <c r="AX34" s="2031"/>
      <c r="AY34" s="2031"/>
      <c r="AZ34" s="2032"/>
      <c r="BA34" s="2030">
        <v>27400</v>
      </c>
      <c r="BB34" s="2031"/>
      <c r="BC34" s="2031"/>
      <c r="BD34" s="2032"/>
      <c r="BE34" s="2030"/>
      <c r="BF34" s="2031"/>
      <c r="BG34" s="2031"/>
      <c r="BH34" s="2032"/>
      <c r="BI34" s="2030"/>
      <c r="BJ34" s="2031"/>
      <c r="BK34" s="2031"/>
      <c r="BL34" s="2032"/>
      <c r="BM34" s="2030"/>
      <c r="BN34" s="2031"/>
      <c r="BO34" s="2031"/>
      <c r="BP34" s="2032"/>
      <c r="BQ34" s="2030"/>
      <c r="BR34" s="2031"/>
      <c r="BS34" s="2031"/>
      <c r="BT34" s="2032"/>
      <c r="BU34" s="2030"/>
      <c r="BV34" s="2031"/>
      <c r="BW34" s="2031"/>
      <c r="BX34" s="2032"/>
      <c r="BY34" s="2030"/>
      <c r="BZ34" s="2031"/>
      <c r="CA34" s="2031"/>
      <c r="CB34" s="2032"/>
      <c r="CC34" s="2030"/>
      <c r="CD34" s="2031"/>
      <c r="CE34" s="2031"/>
      <c r="CF34" s="2032"/>
      <c r="CG34" s="2030"/>
      <c r="CH34" s="2031"/>
      <c r="CI34" s="2031"/>
      <c r="CJ34" s="2032"/>
      <c r="CK34" s="2030"/>
      <c r="CL34" s="2031"/>
      <c r="CM34" s="2031"/>
      <c r="CN34" s="2032"/>
      <c r="CO34" s="2030"/>
      <c r="CP34" s="2031"/>
      <c r="CQ34" s="2031"/>
      <c r="CR34" s="2032"/>
      <c r="CS34" s="2030"/>
      <c r="CT34" s="2031"/>
      <c r="CU34" s="2031"/>
      <c r="CV34" s="2032"/>
      <c r="CW34" s="2030">
        <v>187</v>
      </c>
      <c r="CX34" s="2031"/>
      <c r="CY34" s="2031"/>
      <c r="CZ34" s="2032"/>
      <c r="DA34" s="2030"/>
      <c r="DB34" s="2031"/>
      <c r="DC34" s="2031"/>
      <c r="DD34" s="2032"/>
      <c r="DE34" s="2024">
        <f t="shared" si="0"/>
        <v>27587</v>
      </c>
      <c r="DF34" s="2079"/>
      <c r="DG34" s="2079"/>
      <c r="DH34" s="2080"/>
    </row>
    <row r="35" spans="1:113" s="1120" customFormat="1" ht="21.75" customHeight="1">
      <c r="A35" s="1110" t="s">
        <v>1035</v>
      </c>
      <c r="B35" s="1111"/>
      <c r="C35" s="1111"/>
      <c r="D35" s="1111"/>
      <c r="E35" s="1115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01" t="s">
        <v>386</v>
      </c>
      <c r="T35" s="1102"/>
      <c r="U35" s="2030"/>
      <c r="V35" s="2031"/>
      <c r="W35" s="2031"/>
      <c r="X35" s="2032"/>
      <c r="Y35" s="2030"/>
      <c r="Z35" s="2031"/>
      <c r="AA35" s="2031"/>
      <c r="AB35" s="2032"/>
      <c r="AC35" s="2030"/>
      <c r="AD35" s="2031"/>
      <c r="AE35" s="2031"/>
      <c r="AF35" s="2032"/>
      <c r="AG35" s="2030"/>
      <c r="AH35" s="2031"/>
      <c r="AI35" s="2031"/>
      <c r="AJ35" s="2032"/>
      <c r="AK35" s="2030"/>
      <c r="AL35" s="2031"/>
      <c r="AM35" s="2031"/>
      <c r="AN35" s="2032"/>
      <c r="AO35" s="2030">
        <v>2368</v>
      </c>
      <c r="AP35" s="2031"/>
      <c r="AQ35" s="2031"/>
      <c r="AR35" s="2032"/>
      <c r="AS35" s="2030">
        <v>353</v>
      </c>
      <c r="AT35" s="2031"/>
      <c r="AU35" s="2031"/>
      <c r="AV35" s="2032"/>
      <c r="AW35" s="2030"/>
      <c r="AX35" s="2031"/>
      <c r="AY35" s="2031"/>
      <c r="AZ35" s="2032"/>
      <c r="BA35" s="2030">
        <v>76783</v>
      </c>
      <c r="BB35" s="2031"/>
      <c r="BC35" s="2031"/>
      <c r="BD35" s="2032"/>
      <c r="BE35" s="2030"/>
      <c r="BF35" s="2031"/>
      <c r="BG35" s="2031"/>
      <c r="BH35" s="2032"/>
      <c r="BI35" s="2030"/>
      <c r="BJ35" s="2031"/>
      <c r="BK35" s="2031"/>
      <c r="BL35" s="2032"/>
      <c r="BM35" s="2030"/>
      <c r="BN35" s="2031"/>
      <c r="BO35" s="2031"/>
      <c r="BP35" s="2032"/>
      <c r="BQ35" s="2030"/>
      <c r="BR35" s="2031"/>
      <c r="BS35" s="2031"/>
      <c r="BT35" s="2032"/>
      <c r="BU35" s="2030">
        <v>40</v>
      </c>
      <c r="BV35" s="2031"/>
      <c r="BW35" s="2031"/>
      <c r="BX35" s="2032"/>
      <c r="BY35" s="2030"/>
      <c r="BZ35" s="2031"/>
      <c r="CA35" s="2031"/>
      <c r="CB35" s="2032"/>
      <c r="CC35" s="2030"/>
      <c r="CD35" s="2031"/>
      <c r="CE35" s="2031"/>
      <c r="CF35" s="2032"/>
      <c r="CG35" s="2030"/>
      <c r="CH35" s="2031"/>
      <c r="CI35" s="2031"/>
      <c r="CJ35" s="2032"/>
      <c r="CK35" s="2030"/>
      <c r="CL35" s="2031"/>
      <c r="CM35" s="2031"/>
      <c r="CN35" s="2032"/>
      <c r="CO35" s="2030"/>
      <c r="CP35" s="2031"/>
      <c r="CQ35" s="2031"/>
      <c r="CR35" s="2032"/>
      <c r="CS35" s="2030"/>
      <c r="CT35" s="2031"/>
      <c r="CU35" s="2031"/>
      <c r="CV35" s="2032"/>
      <c r="CW35" s="2030">
        <v>2300</v>
      </c>
      <c r="CX35" s="2031"/>
      <c r="CY35" s="2031"/>
      <c r="CZ35" s="2032"/>
      <c r="DA35" s="2030">
        <v>474</v>
      </c>
      <c r="DB35" s="2031"/>
      <c r="DC35" s="2031"/>
      <c r="DD35" s="2032"/>
      <c r="DE35" s="2024">
        <f t="shared" si="0"/>
        <v>82318</v>
      </c>
      <c r="DF35" s="2079"/>
      <c r="DG35" s="2079"/>
      <c r="DH35" s="2080"/>
      <c r="DI35" s="1119"/>
    </row>
    <row r="36" spans="1:113" s="1120" customFormat="1" ht="21.75" customHeight="1">
      <c r="A36" s="1118" t="s">
        <v>1036</v>
      </c>
      <c r="B36" s="1111"/>
      <c r="C36" s="1111"/>
      <c r="D36" s="1111"/>
      <c r="E36" s="1115"/>
      <c r="F36" s="1113"/>
      <c r="G36" s="1113"/>
      <c r="H36" s="1113"/>
      <c r="I36" s="1113"/>
      <c r="J36" s="1113"/>
      <c r="K36" s="1113"/>
      <c r="L36" s="1113"/>
      <c r="M36" s="1113"/>
      <c r="N36" s="1113"/>
      <c r="O36" s="1113"/>
      <c r="P36" s="1113"/>
      <c r="Q36" s="1113"/>
      <c r="R36" s="1113"/>
      <c r="S36" s="1101" t="s">
        <v>388</v>
      </c>
      <c r="T36" s="1102"/>
      <c r="U36" s="2030"/>
      <c r="V36" s="2031"/>
      <c r="W36" s="2031"/>
      <c r="X36" s="2032"/>
      <c r="Y36" s="2030"/>
      <c r="Z36" s="2031"/>
      <c r="AA36" s="2031"/>
      <c r="AB36" s="2032"/>
      <c r="AC36" s="2030"/>
      <c r="AD36" s="2031"/>
      <c r="AE36" s="2031"/>
      <c r="AF36" s="2032"/>
      <c r="AG36" s="2030"/>
      <c r="AH36" s="2031"/>
      <c r="AI36" s="2031"/>
      <c r="AJ36" s="2032"/>
      <c r="AK36" s="2030"/>
      <c r="AL36" s="2031"/>
      <c r="AM36" s="2031"/>
      <c r="AN36" s="2032"/>
      <c r="AO36" s="2030"/>
      <c r="AP36" s="2031"/>
      <c r="AQ36" s="2031"/>
      <c r="AR36" s="2032"/>
      <c r="AS36" s="2030"/>
      <c r="AT36" s="2031"/>
      <c r="AU36" s="2031"/>
      <c r="AV36" s="2032"/>
      <c r="AW36" s="2030"/>
      <c r="AX36" s="2031"/>
      <c r="AY36" s="2031"/>
      <c r="AZ36" s="2032"/>
      <c r="BA36" s="2030"/>
      <c r="BB36" s="2031"/>
      <c r="BC36" s="2031"/>
      <c r="BD36" s="2032"/>
      <c r="BE36" s="2030"/>
      <c r="BF36" s="2031"/>
      <c r="BG36" s="2031"/>
      <c r="BH36" s="2032"/>
      <c r="BI36" s="2030"/>
      <c r="BJ36" s="2031"/>
      <c r="BK36" s="2031"/>
      <c r="BL36" s="2032"/>
      <c r="BM36" s="2030"/>
      <c r="BN36" s="2031"/>
      <c r="BO36" s="2031"/>
      <c r="BP36" s="2032"/>
      <c r="BQ36" s="2030"/>
      <c r="BR36" s="2031"/>
      <c r="BS36" s="2031"/>
      <c r="BT36" s="2032"/>
      <c r="BU36" s="2030"/>
      <c r="BV36" s="2031"/>
      <c r="BW36" s="2031"/>
      <c r="BX36" s="2032"/>
      <c r="BY36" s="2030"/>
      <c r="BZ36" s="2031"/>
      <c r="CA36" s="2031"/>
      <c r="CB36" s="2032"/>
      <c r="CC36" s="2030"/>
      <c r="CD36" s="2031"/>
      <c r="CE36" s="2031"/>
      <c r="CF36" s="2032"/>
      <c r="CG36" s="2030"/>
      <c r="CH36" s="2031"/>
      <c r="CI36" s="2031"/>
      <c r="CJ36" s="2032"/>
      <c r="CK36" s="2030"/>
      <c r="CL36" s="2031"/>
      <c r="CM36" s="2031"/>
      <c r="CN36" s="2032"/>
      <c r="CO36" s="2030"/>
      <c r="CP36" s="2031"/>
      <c r="CQ36" s="2031"/>
      <c r="CR36" s="2032"/>
      <c r="CS36" s="2030"/>
      <c r="CT36" s="2031"/>
      <c r="CU36" s="2031"/>
      <c r="CV36" s="2032"/>
      <c r="CW36" s="2030"/>
      <c r="CX36" s="2031"/>
      <c r="CY36" s="2031"/>
      <c r="CZ36" s="2032"/>
      <c r="DA36" s="2030"/>
      <c r="DB36" s="2031"/>
      <c r="DC36" s="2031"/>
      <c r="DD36" s="2032"/>
      <c r="DE36" s="2024">
        <f t="shared" si="0"/>
        <v>0</v>
      </c>
      <c r="DF36" s="2079"/>
      <c r="DG36" s="2079"/>
      <c r="DH36" s="2080"/>
      <c r="DI36" s="1119"/>
    </row>
    <row r="37" spans="1:112" ht="21.75" customHeight="1">
      <c r="A37" s="1110" t="s">
        <v>1037</v>
      </c>
      <c r="B37" s="1111"/>
      <c r="C37" s="1111"/>
      <c r="D37" s="1111"/>
      <c r="E37" s="1112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4"/>
      <c r="S37" s="1101" t="s">
        <v>390</v>
      </c>
      <c r="T37" s="1102"/>
      <c r="U37" s="2030"/>
      <c r="V37" s="2031"/>
      <c r="W37" s="2031"/>
      <c r="X37" s="2032"/>
      <c r="Y37" s="2030"/>
      <c r="Z37" s="2031"/>
      <c r="AA37" s="2031"/>
      <c r="AB37" s="2032"/>
      <c r="AC37" s="2030"/>
      <c r="AD37" s="2031"/>
      <c r="AE37" s="2031"/>
      <c r="AF37" s="2032"/>
      <c r="AG37" s="2030"/>
      <c r="AH37" s="2031"/>
      <c r="AI37" s="2031"/>
      <c r="AJ37" s="2032"/>
      <c r="AK37" s="2030"/>
      <c r="AL37" s="2031"/>
      <c r="AM37" s="2031"/>
      <c r="AN37" s="2032"/>
      <c r="AO37" s="2030"/>
      <c r="AP37" s="2031"/>
      <c r="AQ37" s="2031"/>
      <c r="AR37" s="2032"/>
      <c r="AS37" s="2030"/>
      <c r="AT37" s="2031"/>
      <c r="AU37" s="2031"/>
      <c r="AV37" s="2032"/>
      <c r="AW37" s="2030"/>
      <c r="AX37" s="2031"/>
      <c r="AY37" s="2031"/>
      <c r="AZ37" s="2032"/>
      <c r="BA37" s="2030"/>
      <c r="BB37" s="2031"/>
      <c r="BC37" s="2031"/>
      <c r="BD37" s="2032"/>
      <c r="BE37" s="2030"/>
      <c r="BF37" s="2031"/>
      <c r="BG37" s="2031"/>
      <c r="BH37" s="2032"/>
      <c r="BI37" s="2030"/>
      <c r="BJ37" s="2031"/>
      <c r="BK37" s="2031"/>
      <c r="BL37" s="2032"/>
      <c r="BM37" s="2030"/>
      <c r="BN37" s="2031"/>
      <c r="BO37" s="2031"/>
      <c r="BP37" s="2032"/>
      <c r="BQ37" s="2030"/>
      <c r="BR37" s="2031"/>
      <c r="BS37" s="2031"/>
      <c r="BT37" s="2032"/>
      <c r="BU37" s="2030"/>
      <c r="BV37" s="2031"/>
      <c r="BW37" s="2031"/>
      <c r="BX37" s="2032"/>
      <c r="BY37" s="2030"/>
      <c r="BZ37" s="2031"/>
      <c r="CA37" s="2031"/>
      <c r="CB37" s="2032"/>
      <c r="CC37" s="2030"/>
      <c r="CD37" s="2031"/>
      <c r="CE37" s="2031"/>
      <c r="CF37" s="2032"/>
      <c r="CG37" s="2030"/>
      <c r="CH37" s="2031"/>
      <c r="CI37" s="2031"/>
      <c r="CJ37" s="2032"/>
      <c r="CK37" s="2030"/>
      <c r="CL37" s="2031"/>
      <c r="CM37" s="2031"/>
      <c r="CN37" s="2032"/>
      <c r="CO37" s="2030"/>
      <c r="CP37" s="2031"/>
      <c r="CQ37" s="2031"/>
      <c r="CR37" s="2032"/>
      <c r="CS37" s="2030"/>
      <c r="CT37" s="2031"/>
      <c r="CU37" s="2031"/>
      <c r="CV37" s="2032"/>
      <c r="CW37" s="2030"/>
      <c r="CX37" s="2031"/>
      <c r="CY37" s="2031"/>
      <c r="CZ37" s="2032"/>
      <c r="DA37" s="2030"/>
      <c r="DB37" s="2031"/>
      <c r="DC37" s="2031"/>
      <c r="DD37" s="2032"/>
      <c r="DE37" s="2024">
        <f t="shared" si="0"/>
        <v>0</v>
      </c>
      <c r="DF37" s="2079"/>
      <c r="DG37" s="2079"/>
      <c r="DH37" s="2080"/>
    </row>
    <row r="38" spans="1:112" ht="21.75" customHeight="1" thickBot="1">
      <c r="A38" s="1110" t="s">
        <v>1038</v>
      </c>
      <c r="B38" s="1111"/>
      <c r="C38" s="1111"/>
      <c r="D38" s="1111"/>
      <c r="E38" s="1115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  <c r="Q38" s="1098"/>
      <c r="R38" s="1098"/>
      <c r="S38" s="1101" t="s">
        <v>392</v>
      </c>
      <c r="T38" s="1102"/>
      <c r="U38" s="2030"/>
      <c r="V38" s="2031"/>
      <c r="W38" s="2031"/>
      <c r="X38" s="2032"/>
      <c r="Y38" s="2030"/>
      <c r="Z38" s="2031"/>
      <c r="AA38" s="2031"/>
      <c r="AB38" s="2032"/>
      <c r="AC38" s="2030"/>
      <c r="AD38" s="2031"/>
      <c r="AE38" s="2031"/>
      <c r="AF38" s="2032"/>
      <c r="AG38" s="2030"/>
      <c r="AH38" s="2031"/>
      <c r="AI38" s="2031"/>
      <c r="AJ38" s="2032"/>
      <c r="AK38" s="2030"/>
      <c r="AL38" s="2031"/>
      <c r="AM38" s="2031"/>
      <c r="AN38" s="2032"/>
      <c r="AO38" s="2030"/>
      <c r="AP38" s="2031"/>
      <c r="AQ38" s="2031"/>
      <c r="AR38" s="2032"/>
      <c r="AS38" s="2030"/>
      <c r="AT38" s="2031"/>
      <c r="AU38" s="2031"/>
      <c r="AV38" s="2032"/>
      <c r="AW38" s="2030"/>
      <c r="AX38" s="2031"/>
      <c r="AY38" s="2031"/>
      <c r="AZ38" s="2032"/>
      <c r="BA38" s="2030"/>
      <c r="BB38" s="2031"/>
      <c r="BC38" s="2031"/>
      <c r="BD38" s="2032"/>
      <c r="BE38" s="2030"/>
      <c r="BF38" s="2031"/>
      <c r="BG38" s="2031"/>
      <c r="BH38" s="2032"/>
      <c r="BI38" s="2030"/>
      <c r="BJ38" s="2031"/>
      <c r="BK38" s="2031"/>
      <c r="BL38" s="2032"/>
      <c r="BM38" s="2030"/>
      <c r="BN38" s="2031"/>
      <c r="BO38" s="2031"/>
      <c r="BP38" s="2032"/>
      <c r="BQ38" s="2030"/>
      <c r="BR38" s="2031"/>
      <c r="BS38" s="2031"/>
      <c r="BT38" s="2032"/>
      <c r="BU38" s="2030"/>
      <c r="BV38" s="2031"/>
      <c r="BW38" s="2031"/>
      <c r="BX38" s="2032"/>
      <c r="BY38" s="2030"/>
      <c r="BZ38" s="2031"/>
      <c r="CA38" s="2031"/>
      <c r="CB38" s="2032"/>
      <c r="CC38" s="2030"/>
      <c r="CD38" s="2031"/>
      <c r="CE38" s="2031"/>
      <c r="CF38" s="2032"/>
      <c r="CG38" s="2030"/>
      <c r="CH38" s="2031"/>
      <c r="CI38" s="2031"/>
      <c r="CJ38" s="2032"/>
      <c r="CK38" s="2030"/>
      <c r="CL38" s="2031"/>
      <c r="CM38" s="2031"/>
      <c r="CN38" s="2032"/>
      <c r="CO38" s="2030"/>
      <c r="CP38" s="2031"/>
      <c r="CQ38" s="2031"/>
      <c r="CR38" s="2032"/>
      <c r="CS38" s="2030"/>
      <c r="CT38" s="2031"/>
      <c r="CU38" s="2031"/>
      <c r="CV38" s="2032"/>
      <c r="CW38" s="2030"/>
      <c r="CX38" s="2031"/>
      <c r="CY38" s="2031"/>
      <c r="CZ38" s="2032"/>
      <c r="DA38" s="2030"/>
      <c r="DB38" s="2031"/>
      <c r="DC38" s="2031"/>
      <c r="DD38" s="2032"/>
      <c r="DE38" s="2024">
        <f t="shared" si="0"/>
        <v>0</v>
      </c>
      <c r="DF38" s="2079"/>
      <c r="DG38" s="2079"/>
      <c r="DH38" s="2080"/>
    </row>
    <row r="39" spans="1:113" s="1120" customFormat="1" ht="21.75" customHeight="1" thickBot="1">
      <c r="A39" s="1138" t="s">
        <v>1039</v>
      </c>
      <c r="B39" s="1122"/>
      <c r="C39" s="1122"/>
      <c r="D39" s="1122"/>
      <c r="E39" s="1115"/>
      <c r="F39" s="1113"/>
      <c r="G39" s="1113"/>
      <c r="H39" s="1113"/>
      <c r="I39" s="1113"/>
      <c r="J39" s="1113"/>
      <c r="K39" s="1113"/>
      <c r="L39" s="1113"/>
      <c r="M39" s="1113"/>
      <c r="N39" s="1113"/>
      <c r="O39" s="1113"/>
      <c r="P39" s="1113"/>
      <c r="Q39" s="1113"/>
      <c r="R39" s="1114"/>
      <c r="S39" s="1101" t="s">
        <v>394</v>
      </c>
      <c r="T39" s="1102"/>
      <c r="U39" s="2037">
        <f>SUM(U33:X38)</f>
        <v>0</v>
      </c>
      <c r="V39" s="2031"/>
      <c r="W39" s="2031"/>
      <c r="X39" s="2032"/>
      <c r="Y39" s="2037">
        <f>SUM(Y33:AB38)</f>
        <v>0</v>
      </c>
      <c r="Z39" s="2031"/>
      <c r="AA39" s="2031"/>
      <c r="AB39" s="2032"/>
      <c r="AC39" s="2037">
        <f>SUM(AC33:AF38)</f>
        <v>0</v>
      </c>
      <c r="AD39" s="2031"/>
      <c r="AE39" s="2031"/>
      <c r="AF39" s="2032"/>
      <c r="AG39" s="2037">
        <f>SUM(AG33:AJ38)</f>
        <v>0</v>
      </c>
      <c r="AH39" s="2031"/>
      <c r="AI39" s="2031"/>
      <c r="AJ39" s="2032"/>
      <c r="AK39" s="2037">
        <f>SUM(AK33:AN38)</f>
        <v>0</v>
      </c>
      <c r="AL39" s="2031"/>
      <c r="AM39" s="2031"/>
      <c r="AN39" s="2032"/>
      <c r="AO39" s="2037">
        <f>SUM(AO33:AR38)</f>
        <v>2368</v>
      </c>
      <c r="AP39" s="2031"/>
      <c r="AQ39" s="2031"/>
      <c r="AR39" s="2032"/>
      <c r="AS39" s="2037">
        <f>SUM(AS33:AV38)</f>
        <v>353</v>
      </c>
      <c r="AT39" s="2031"/>
      <c r="AU39" s="2031"/>
      <c r="AV39" s="2032"/>
      <c r="AW39" s="2037">
        <f>SUM(AW33:AZ38)</f>
        <v>0</v>
      </c>
      <c r="AX39" s="2031"/>
      <c r="AY39" s="2031"/>
      <c r="AZ39" s="2032"/>
      <c r="BA39" s="2037">
        <f>SUM(BA33:BD38)</f>
        <v>104183</v>
      </c>
      <c r="BB39" s="2031"/>
      <c r="BC39" s="2031"/>
      <c r="BD39" s="2032"/>
      <c r="BE39" s="2037">
        <f>SUM(BE33:BH38)</f>
        <v>0</v>
      </c>
      <c r="BF39" s="2031"/>
      <c r="BG39" s="2031"/>
      <c r="BH39" s="2032"/>
      <c r="BI39" s="2037">
        <f>SUM(BI33:BL38)</f>
        <v>0</v>
      </c>
      <c r="BJ39" s="2031"/>
      <c r="BK39" s="2031"/>
      <c r="BL39" s="2032"/>
      <c r="BM39" s="2037">
        <f>SUM(BM33:BP38)</f>
        <v>0</v>
      </c>
      <c r="BN39" s="2031"/>
      <c r="BO39" s="2031"/>
      <c r="BP39" s="2032"/>
      <c r="BQ39" s="2037">
        <f>SUM(BQ33:BT38)</f>
        <v>0</v>
      </c>
      <c r="BR39" s="2031"/>
      <c r="BS39" s="2031"/>
      <c r="BT39" s="2032"/>
      <c r="BU39" s="2037">
        <f>SUM(BU33:BX38)</f>
        <v>40</v>
      </c>
      <c r="BV39" s="2031"/>
      <c r="BW39" s="2031"/>
      <c r="BX39" s="2032"/>
      <c r="BY39" s="2037">
        <f>SUM(BY33:CB38)</f>
        <v>0</v>
      </c>
      <c r="BZ39" s="2031"/>
      <c r="CA39" s="2031"/>
      <c r="CB39" s="2032"/>
      <c r="CC39" s="2037">
        <f>SUM(CC33:CF38)</f>
        <v>0</v>
      </c>
      <c r="CD39" s="2031"/>
      <c r="CE39" s="2031"/>
      <c r="CF39" s="2032"/>
      <c r="CG39" s="2037">
        <f>SUM(CG33:CJ38)</f>
        <v>0</v>
      </c>
      <c r="CH39" s="2031"/>
      <c r="CI39" s="2031"/>
      <c r="CJ39" s="2032"/>
      <c r="CK39" s="2037">
        <f>SUM(CK33:CN38)</f>
        <v>0</v>
      </c>
      <c r="CL39" s="2031"/>
      <c r="CM39" s="2031"/>
      <c r="CN39" s="2032"/>
      <c r="CO39" s="2037">
        <f>SUM(CO33:CR38)</f>
        <v>0</v>
      </c>
      <c r="CP39" s="2031"/>
      <c r="CQ39" s="2031"/>
      <c r="CR39" s="2032"/>
      <c r="CS39" s="2037">
        <f>SUM(CS33:CV38)</f>
        <v>0</v>
      </c>
      <c r="CT39" s="2031"/>
      <c r="CU39" s="2031"/>
      <c r="CV39" s="2032"/>
      <c r="CW39" s="2037">
        <f>SUM(CW33:CZ38)</f>
        <v>2487</v>
      </c>
      <c r="CX39" s="2031"/>
      <c r="CY39" s="2031"/>
      <c r="CZ39" s="2032"/>
      <c r="DA39" s="2037">
        <f>SUM(DA33:DD38)</f>
        <v>474</v>
      </c>
      <c r="DB39" s="2031"/>
      <c r="DC39" s="2031"/>
      <c r="DD39" s="2032"/>
      <c r="DE39" s="2042">
        <f t="shared" si="0"/>
        <v>109905</v>
      </c>
      <c r="DF39" s="2081"/>
      <c r="DG39" s="2081"/>
      <c r="DH39" s="2082"/>
      <c r="DI39" s="1119"/>
    </row>
    <row r="40" spans="1:112" ht="21.75" customHeight="1">
      <c r="A40" s="1110" t="s">
        <v>1040</v>
      </c>
      <c r="B40" s="1111"/>
      <c r="C40" s="1111"/>
      <c r="D40" s="1111"/>
      <c r="E40" s="1112"/>
      <c r="F40" s="1113"/>
      <c r="G40" s="1113"/>
      <c r="H40" s="1113"/>
      <c r="I40" s="1113"/>
      <c r="J40" s="1113"/>
      <c r="K40" s="1113"/>
      <c r="L40" s="1113"/>
      <c r="M40" s="1113"/>
      <c r="N40" s="1113"/>
      <c r="O40" s="1113"/>
      <c r="P40" s="1113"/>
      <c r="Q40" s="1113"/>
      <c r="R40" s="1114"/>
      <c r="S40" s="1101" t="s">
        <v>395</v>
      </c>
      <c r="T40" s="1102"/>
      <c r="U40" s="2030"/>
      <c r="V40" s="2031"/>
      <c r="W40" s="2031"/>
      <c r="X40" s="2032"/>
      <c r="Y40" s="2030"/>
      <c r="Z40" s="2031"/>
      <c r="AA40" s="2031"/>
      <c r="AB40" s="2032"/>
      <c r="AC40" s="2030"/>
      <c r="AD40" s="2031"/>
      <c r="AE40" s="2031"/>
      <c r="AF40" s="2032"/>
      <c r="AG40" s="2030"/>
      <c r="AH40" s="2031"/>
      <c r="AI40" s="2031"/>
      <c r="AJ40" s="2032"/>
      <c r="AK40" s="2030"/>
      <c r="AL40" s="2031"/>
      <c r="AM40" s="2031"/>
      <c r="AN40" s="2032"/>
      <c r="AO40" s="2030">
        <v>8080</v>
      </c>
      <c r="AP40" s="2031"/>
      <c r="AQ40" s="2031"/>
      <c r="AR40" s="2032"/>
      <c r="AS40" s="2030"/>
      <c r="AT40" s="2031"/>
      <c r="AU40" s="2031"/>
      <c r="AV40" s="2032"/>
      <c r="AW40" s="2030"/>
      <c r="AX40" s="2031"/>
      <c r="AY40" s="2031"/>
      <c r="AZ40" s="2032"/>
      <c r="BA40" s="2030"/>
      <c r="BB40" s="2031"/>
      <c r="BC40" s="2031"/>
      <c r="BD40" s="2032"/>
      <c r="BE40" s="2030"/>
      <c r="BF40" s="2031"/>
      <c r="BG40" s="2031"/>
      <c r="BH40" s="2032"/>
      <c r="BI40" s="2030"/>
      <c r="BJ40" s="2031"/>
      <c r="BK40" s="2031"/>
      <c r="BL40" s="2032"/>
      <c r="BM40" s="2030"/>
      <c r="BN40" s="2031"/>
      <c r="BO40" s="2031"/>
      <c r="BP40" s="2032"/>
      <c r="BQ40" s="2030"/>
      <c r="BR40" s="2031"/>
      <c r="BS40" s="2031"/>
      <c r="BT40" s="2032"/>
      <c r="BU40" s="2030"/>
      <c r="BV40" s="2031"/>
      <c r="BW40" s="2031"/>
      <c r="BX40" s="2032"/>
      <c r="BY40" s="2030"/>
      <c r="BZ40" s="2031"/>
      <c r="CA40" s="2031"/>
      <c r="CB40" s="2032"/>
      <c r="CC40" s="2030"/>
      <c r="CD40" s="2031"/>
      <c r="CE40" s="2031"/>
      <c r="CF40" s="2032"/>
      <c r="CG40" s="2030"/>
      <c r="CH40" s="2031"/>
      <c r="CI40" s="2031"/>
      <c r="CJ40" s="2032"/>
      <c r="CK40" s="2030"/>
      <c r="CL40" s="2031"/>
      <c r="CM40" s="2031"/>
      <c r="CN40" s="2032"/>
      <c r="CO40" s="2030"/>
      <c r="CP40" s="2031"/>
      <c r="CQ40" s="2031"/>
      <c r="CR40" s="2032"/>
      <c r="CS40" s="2030"/>
      <c r="CT40" s="2031"/>
      <c r="CU40" s="2031"/>
      <c r="CV40" s="2032"/>
      <c r="CW40" s="2030"/>
      <c r="CX40" s="2031"/>
      <c r="CY40" s="2031"/>
      <c r="CZ40" s="2032"/>
      <c r="DA40" s="2030">
        <v>2600</v>
      </c>
      <c r="DB40" s="2031"/>
      <c r="DC40" s="2031"/>
      <c r="DD40" s="2032"/>
      <c r="DE40" s="2024">
        <f t="shared" si="0"/>
        <v>10680</v>
      </c>
      <c r="DF40" s="2079"/>
      <c r="DG40" s="2079"/>
      <c r="DH40" s="2080"/>
    </row>
    <row r="41" spans="1:112" ht="21.75" customHeight="1">
      <c r="A41" s="1110" t="s">
        <v>1041</v>
      </c>
      <c r="B41" s="1111"/>
      <c r="C41" s="1111"/>
      <c r="D41" s="1111"/>
      <c r="E41" s="1112"/>
      <c r="F41" s="1113"/>
      <c r="G41" s="1113"/>
      <c r="H41" s="1113"/>
      <c r="I41" s="1113"/>
      <c r="J41" s="1113"/>
      <c r="K41" s="1113"/>
      <c r="L41" s="1113"/>
      <c r="M41" s="1116"/>
      <c r="N41" s="1116"/>
      <c r="O41" s="1116"/>
      <c r="P41" s="1116"/>
      <c r="Q41" s="1116"/>
      <c r="R41" s="1117"/>
      <c r="S41" s="1101" t="s">
        <v>397</v>
      </c>
      <c r="T41" s="1102"/>
      <c r="U41" s="2030"/>
      <c r="V41" s="2031"/>
      <c r="W41" s="2031"/>
      <c r="X41" s="2032"/>
      <c r="Y41" s="2030"/>
      <c r="Z41" s="2031"/>
      <c r="AA41" s="2031"/>
      <c r="AB41" s="2032"/>
      <c r="AC41" s="2030"/>
      <c r="AD41" s="2031"/>
      <c r="AE41" s="2031"/>
      <c r="AF41" s="2032"/>
      <c r="AG41" s="2030"/>
      <c r="AH41" s="2031"/>
      <c r="AI41" s="2031"/>
      <c r="AJ41" s="2032"/>
      <c r="AK41" s="2030">
        <v>140250</v>
      </c>
      <c r="AL41" s="2031"/>
      <c r="AM41" s="2031"/>
      <c r="AN41" s="2032"/>
      <c r="AO41" s="2030">
        <v>5500</v>
      </c>
      <c r="AP41" s="2031"/>
      <c r="AQ41" s="2031"/>
      <c r="AR41" s="2032"/>
      <c r="AS41" s="2030"/>
      <c r="AT41" s="2031"/>
      <c r="AU41" s="2031"/>
      <c r="AV41" s="2032"/>
      <c r="AW41" s="2030"/>
      <c r="AX41" s="2031"/>
      <c r="AY41" s="2031"/>
      <c r="AZ41" s="2032"/>
      <c r="BA41" s="2030">
        <v>63050</v>
      </c>
      <c r="BB41" s="2031"/>
      <c r="BC41" s="2031"/>
      <c r="BD41" s="2032"/>
      <c r="BE41" s="2030"/>
      <c r="BF41" s="2031"/>
      <c r="BG41" s="2031"/>
      <c r="BH41" s="2032"/>
      <c r="BI41" s="2030"/>
      <c r="BJ41" s="2031"/>
      <c r="BK41" s="2031"/>
      <c r="BL41" s="2032"/>
      <c r="BM41" s="2030"/>
      <c r="BN41" s="2031"/>
      <c r="BO41" s="2031"/>
      <c r="BP41" s="2032"/>
      <c r="BQ41" s="2030"/>
      <c r="BR41" s="2031"/>
      <c r="BS41" s="2031"/>
      <c r="BT41" s="2032"/>
      <c r="BU41" s="2030"/>
      <c r="BV41" s="2031"/>
      <c r="BW41" s="2031"/>
      <c r="BX41" s="2032"/>
      <c r="BY41" s="2030"/>
      <c r="BZ41" s="2031"/>
      <c r="CA41" s="2031"/>
      <c r="CB41" s="2032"/>
      <c r="CC41" s="2030"/>
      <c r="CD41" s="2031"/>
      <c r="CE41" s="2031"/>
      <c r="CF41" s="2032"/>
      <c r="CG41" s="2030"/>
      <c r="CH41" s="2031"/>
      <c r="CI41" s="2031"/>
      <c r="CJ41" s="2032"/>
      <c r="CK41" s="2030"/>
      <c r="CL41" s="2031"/>
      <c r="CM41" s="2031"/>
      <c r="CN41" s="2032"/>
      <c r="CO41" s="2030"/>
      <c r="CP41" s="2031"/>
      <c r="CQ41" s="2031"/>
      <c r="CR41" s="2032"/>
      <c r="CS41" s="2030"/>
      <c r="CT41" s="2031"/>
      <c r="CU41" s="2031"/>
      <c r="CV41" s="2032"/>
      <c r="CW41" s="2030"/>
      <c r="CX41" s="2031"/>
      <c r="CY41" s="2031"/>
      <c r="CZ41" s="2032"/>
      <c r="DA41" s="2030"/>
      <c r="DB41" s="2031"/>
      <c r="DC41" s="2031"/>
      <c r="DD41" s="2032"/>
      <c r="DE41" s="2024">
        <f t="shared" si="0"/>
        <v>208800</v>
      </c>
      <c r="DF41" s="2079"/>
      <c r="DG41" s="2079"/>
      <c r="DH41" s="2080"/>
    </row>
    <row r="42" spans="1:112" ht="21.75" customHeight="1">
      <c r="A42" s="1139" t="s">
        <v>1042</v>
      </c>
      <c r="B42" s="1133"/>
      <c r="C42" s="1133"/>
      <c r="D42" s="1133"/>
      <c r="E42" s="1112"/>
      <c r="F42" s="1135"/>
      <c r="G42" s="1135"/>
      <c r="H42" s="1135"/>
      <c r="I42" s="1135"/>
      <c r="J42" s="1135"/>
      <c r="K42" s="1135"/>
      <c r="L42" s="1135"/>
      <c r="M42" s="1135"/>
      <c r="N42" s="1135"/>
      <c r="O42" s="1135"/>
      <c r="P42" s="1135"/>
      <c r="Q42" s="1135"/>
      <c r="R42" s="1136"/>
      <c r="S42" s="1101" t="s">
        <v>399</v>
      </c>
      <c r="T42" s="1102"/>
      <c r="U42" s="2030"/>
      <c r="V42" s="2031"/>
      <c r="W42" s="2031"/>
      <c r="X42" s="2032"/>
      <c r="Y42" s="2030"/>
      <c r="Z42" s="2031"/>
      <c r="AA42" s="2031"/>
      <c r="AB42" s="2032"/>
      <c r="AC42" s="2030"/>
      <c r="AD42" s="2031"/>
      <c r="AE42" s="2031"/>
      <c r="AF42" s="2032"/>
      <c r="AG42" s="2030"/>
      <c r="AH42" s="2031"/>
      <c r="AI42" s="2031"/>
      <c r="AJ42" s="2032"/>
      <c r="AK42" s="2030"/>
      <c r="AL42" s="2031"/>
      <c r="AM42" s="2031"/>
      <c r="AN42" s="2032"/>
      <c r="AO42" s="2030">
        <v>2700</v>
      </c>
      <c r="AP42" s="2031"/>
      <c r="AQ42" s="2031"/>
      <c r="AR42" s="2032"/>
      <c r="AS42" s="2030"/>
      <c r="AT42" s="2031"/>
      <c r="AU42" s="2031"/>
      <c r="AV42" s="2032"/>
      <c r="AW42" s="2030"/>
      <c r="AX42" s="2031"/>
      <c r="AY42" s="2031"/>
      <c r="AZ42" s="2032"/>
      <c r="BA42" s="2030"/>
      <c r="BB42" s="2031"/>
      <c r="BC42" s="2031"/>
      <c r="BD42" s="2032"/>
      <c r="BE42" s="2030"/>
      <c r="BF42" s="2031"/>
      <c r="BG42" s="2031"/>
      <c r="BH42" s="2032"/>
      <c r="BI42" s="2030"/>
      <c r="BJ42" s="2031"/>
      <c r="BK42" s="2031"/>
      <c r="BL42" s="2032"/>
      <c r="BM42" s="2030"/>
      <c r="BN42" s="2031"/>
      <c r="BO42" s="2031"/>
      <c r="BP42" s="2032"/>
      <c r="BQ42" s="2030"/>
      <c r="BR42" s="2031"/>
      <c r="BS42" s="2031"/>
      <c r="BT42" s="2032"/>
      <c r="BU42" s="2030"/>
      <c r="BV42" s="2031"/>
      <c r="BW42" s="2031"/>
      <c r="BX42" s="2032"/>
      <c r="BY42" s="2030"/>
      <c r="BZ42" s="2031"/>
      <c r="CA42" s="2031"/>
      <c r="CB42" s="2032"/>
      <c r="CC42" s="2030"/>
      <c r="CD42" s="2031"/>
      <c r="CE42" s="2031"/>
      <c r="CF42" s="2032"/>
      <c r="CG42" s="2030"/>
      <c r="CH42" s="2031"/>
      <c r="CI42" s="2031"/>
      <c r="CJ42" s="2032"/>
      <c r="CK42" s="2030"/>
      <c r="CL42" s="2031"/>
      <c r="CM42" s="2031"/>
      <c r="CN42" s="2032"/>
      <c r="CO42" s="2030"/>
      <c r="CP42" s="2031"/>
      <c r="CQ42" s="2031"/>
      <c r="CR42" s="2032"/>
      <c r="CS42" s="2030"/>
      <c r="CT42" s="2031"/>
      <c r="CU42" s="2031"/>
      <c r="CV42" s="2032"/>
      <c r="CW42" s="2030"/>
      <c r="CX42" s="2031"/>
      <c r="CY42" s="2031"/>
      <c r="CZ42" s="2032"/>
      <c r="DA42" s="2030"/>
      <c r="DB42" s="2031"/>
      <c r="DC42" s="2031"/>
      <c r="DD42" s="2032"/>
      <c r="DE42" s="2024">
        <f t="shared" si="0"/>
        <v>2700</v>
      </c>
      <c r="DF42" s="2079"/>
      <c r="DG42" s="2079"/>
      <c r="DH42" s="2080"/>
    </row>
    <row r="43" spans="1:112" ht="21.75" customHeight="1" thickBot="1">
      <c r="A43" s="1110" t="s">
        <v>1043</v>
      </c>
      <c r="B43" s="1111"/>
      <c r="C43" s="1111"/>
      <c r="D43" s="1111"/>
      <c r="E43" s="1112"/>
      <c r="F43" s="1113"/>
      <c r="G43" s="1113"/>
      <c r="H43" s="1113"/>
      <c r="I43" s="1113"/>
      <c r="J43" s="1113"/>
      <c r="K43" s="1113"/>
      <c r="L43" s="1113"/>
      <c r="M43" s="1113"/>
      <c r="N43" s="1116"/>
      <c r="O43" s="1116"/>
      <c r="P43" s="1116"/>
      <c r="Q43" s="1116"/>
      <c r="R43" s="1117"/>
      <c r="S43" s="1101" t="s">
        <v>401</v>
      </c>
      <c r="T43" s="1102"/>
      <c r="U43" s="2030"/>
      <c r="V43" s="2031"/>
      <c r="W43" s="2031"/>
      <c r="X43" s="2032"/>
      <c r="Y43" s="2030"/>
      <c r="Z43" s="2031"/>
      <c r="AA43" s="2031"/>
      <c r="AB43" s="2032"/>
      <c r="AC43" s="2030"/>
      <c r="AD43" s="2031"/>
      <c r="AE43" s="2031"/>
      <c r="AF43" s="2032"/>
      <c r="AG43" s="2030"/>
      <c r="AH43" s="2031"/>
      <c r="AI43" s="2031"/>
      <c r="AJ43" s="2032"/>
      <c r="AK43" s="2030"/>
      <c r="AL43" s="2031"/>
      <c r="AM43" s="2031"/>
      <c r="AN43" s="2032"/>
      <c r="AO43" s="2030">
        <v>220</v>
      </c>
      <c r="AP43" s="2031"/>
      <c r="AQ43" s="2031"/>
      <c r="AR43" s="2032"/>
      <c r="AS43" s="2030"/>
      <c r="AT43" s="2031"/>
      <c r="AU43" s="2031"/>
      <c r="AV43" s="2032"/>
      <c r="AW43" s="2030"/>
      <c r="AX43" s="2031"/>
      <c r="AY43" s="2031"/>
      <c r="AZ43" s="2032"/>
      <c r="BA43" s="2030"/>
      <c r="BB43" s="2031"/>
      <c r="BC43" s="2031"/>
      <c r="BD43" s="2032"/>
      <c r="BE43" s="2030"/>
      <c r="BF43" s="2031"/>
      <c r="BG43" s="2031"/>
      <c r="BH43" s="2032"/>
      <c r="BI43" s="2030"/>
      <c r="BJ43" s="2031"/>
      <c r="BK43" s="2031"/>
      <c r="BL43" s="2032"/>
      <c r="BM43" s="2030"/>
      <c r="BN43" s="2031"/>
      <c r="BO43" s="2031"/>
      <c r="BP43" s="2032"/>
      <c r="BQ43" s="2030"/>
      <c r="BR43" s="2031"/>
      <c r="BS43" s="2031"/>
      <c r="BT43" s="2032"/>
      <c r="BU43" s="2030"/>
      <c r="BV43" s="2031"/>
      <c r="BW43" s="2031"/>
      <c r="BX43" s="2032"/>
      <c r="BY43" s="2030"/>
      <c r="BZ43" s="2031"/>
      <c r="CA43" s="2031"/>
      <c r="CB43" s="2032"/>
      <c r="CC43" s="2030"/>
      <c r="CD43" s="2031"/>
      <c r="CE43" s="2031"/>
      <c r="CF43" s="2032"/>
      <c r="CG43" s="2030"/>
      <c r="CH43" s="2031"/>
      <c r="CI43" s="2031"/>
      <c r="CJ43" s="2032"/>
      <c r="CK43" s="2030"/>
      <c r="CL43" s="2031"/>
      <c r="CM43" s="2031"/>
      <c r="CN43" s="2032"/>
      <c r="CO43" s="2030"/>
      <c r="CP43" s="2031"/>
      <c r="CQ43" s="2031"/>
      <c r="CR43" s="2032"/>
      <c r="CS43" s="2030"/>
      <c r="CT43" s="2031"/>
      <c r="CU43" s="2031"/>
      <c r="CV43" s="2032"/>
      <c r="CW43" s="2030"/>
      <c r="CX43" s="2031"/>
      <c r="CY43" s="2031"/>
      <c r="CZ43" s="2032"/>
      <c r="DA43" s="2030"/>
      <c r="DB43" s="2031"/>
      <c r="DC43" s="2031"/>
      <c r="DD43" s="2032"/>
      <c r="DE43" s="2024">
        <f t="shared" si="0"/>
        <v>220</v>
      </c>
      <c r="DF43" s="2079"/>
      <c r="DG43" s="2079"/>
      <c r="DH43" s="2080"/>
    </row>
    <row r="44" spans="1:113" s="1120" customFormat="1" ht="21.75" customHeight="1" thickBot="1">
      <c r="A44" s="1140" t="s">
        <v>1044</v>
      </c>
      <c r="B44" s="1111"/>
      <c r="C44" s="1122"/>
      <c r="D44" s="1122"/>
      <c r="E44" s="1115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4"/>
      <c r="S44" s="1101" t="s">
        <v>496</v>
      </c>
      <c r="T44" s="1102"/>
      <c r="U44" s="2037">
        <f>SUM(U41:X43)</f>
        <v>0</v>
      </c>
      <c r="V44" s="2031"/>
      <c r="W44" s="2031"/>
      <c r="X44" s="2032"/>
      <c r="Y44" s="2037">
        <f>SUM(Y41:AB43)</f>
        <v>0</v>
      </c>
      <c r="Z44" s="2031"/>
      <c r="AA44" s="2031"/>
      <c r="AB44" s="2032"/>
      <c r="AC44" s="2037">
        <f>SUM(AC41:AF43)</f>
        <v>0</v>
      </c>
      <c r="AD44" s="2031"/>
      <c r="AE44" s="2031"/>
      <c r="AF44" s="2032"/>
      <c r="AG44" s="2037">
        <f>SUM(AG41:AJ43)</f>
        <v>0</v>
      </c>
      <c r="AH44" s="2031"/>
      <c r="AI44" s="2031"/>
      <c r="AJ44" s="2032"/>
      <c r="AK44" s="2037">
        <f>SUM(AK41:AN43)</f>
        <v>140250</v>
      </c>
      <c r="AL44" s="2031"/>
      <c r="AM44" s="2031"/>
      <c r="AN44" s="2032"/>
      <c r="AO44" s="2037">
        <f>SUM(AO41:AR43)</f>
        <v>8420</v>
      </c>
      <c r="AP44" s="2031"/>
      <c r="AQ44" s="2031"/>
      <c r="AR44" s="2032"/>
      <c r="AS44" s="2037">
        <f>SUM(AS41:AV43)</f>
        <v>0</v>
      </c>
      <c r="AT44" s="2031"/>
      <c r="AU44" s="2031"/>
      <c r="AV44" s="2032"/>
      <c r="AW44" s="2037">
        <f>SUM(AW41:AZ43)</f>
        <v>0</v>
      </c>
      <c r="AX44" s="2031"/>
      <c r="AY44" s="2031"/>
      <c r="AZ44" s="2032"/>
      <c r="BA44" s="2037">
        <f>SUM(BA41:BD43)</f>
        <v>63050</v>
      </c>
      <c r="BB44" s="2031"/>
      <c r="BC44" s="2031"/>
      <c r="BD44" s="2032"/>
      <c r="BE44" s="2037">
        <f>SUM(BE41:BH43)</f>
        <v>0</v>
      </c>
      <c r="BF44" s="2031"/>
      <c r="BG44" s="2031"/>
      <c r="BH44" s="2032"/>
      <c r="BI44" s="2037">
        <f>SUM(BI41:BL43)</f>
        <v>0</v>
      </c>
      <c r="BJ44" s="2031"/>
      <c r="BK44" s="2031"/>
      <c r="BL44" s="2032"/>
      <c r="BM44" s="2037">
        <f>SUM(BM41:BP43)</f>
        <v>0</v>
      </c>
      <c r="BN44" s="2031"/>
      <c r="BO44" s="2031"/>
      <c r="BP44" s="2032"/>
      <c r="BQ44" s="2037">
        <f>SUM(BQ41:BT43)</f>
        <v>0</v>
      </c>
      <c r="BR44" s="2031"/>
      <c r="BS44" s="2031"/>
      <c r="BT44" s="2032"/>
      <c r="BU44" s="2037">
        <f>SUM(BU41:BX43)</f>
        <v>0</v>
      </c>
      <c r="BV44" s="2031"/>
      <c r="BW44" s="2031"/>
      <c r="BX44" s="2032"/>
      <c r="BY44" s="2037">
        <f>SUM(BY41:CB43)</f>
        <v>0</v>
      </c>
      <c r="BZ44" s="2031"/>
      <c r="CA44" s="2031"/>
      <c r="CB44" s="2032"/>
      <c r="CC44" s="2037">
        <f>SUM(CC41:CF43)</f>
        <v>0</v>
      </c>
      <c r="CD44" s="2031"/>
      <c r="CE44" s="2031"/>
      <c r="CF44" s="2032"/>
      <c r="CG44" s="2037">
        <f>SUM(CG41:CJ43)</f>
        <v>0</v>
      </c>
      <c r="CH44" s="2031"/>
      <c r="CI44" s="2031"/>
      <c r="CJ44" s="2032"/>
      <c r="CK44" s="2037">
        <f>SUM(CK41:CN43)</f>
        <v>0</v>
      </c>
      <c r="CL44" s="2031"/>
      <c r="CM44" s="2031"/>
      <c r="CN44" s="2032"/>
      <c r="CO44" s="2037">
        <f>SUM(CO41:CR43)</f>
        <v>0</v>
      </c>
      <c r="CP44" s="2031"/>
      <c r="CQ44" s="2031"/>
      <c r="CR44" s="2032"/>
      <c r="CS44" s="2037">
        <f>SUM(CS41:CV43)</f>
        <v>0</v>
      </c>
      <c r="CT44" s="2031"/>
      <c r="CU44" s="2031"/>
      <c r="CV44" s="2032"/>
      <c r="CW44" s="2037">
        <f>SUM(CW41:CZ43)</f>
        <v>0</v>
      </c>
      <c r="CX44" s="2031"/>
      <c r="CY44" s="2031"/>
      <c r="CZ44" s="2032"/>
      <c r="DA44" s="2037">
        <f>SUM(DA41:DD43)</f>
        <v>0</v>
      </c>
      <c r="DB44" s="2031"/>
      <c r="DC44" s="2031"/>
      <c r="DD44" s="2032"/>
      <c r="DE44" s="2042">
        <f t="shared" si="0"/>
        <v>211720</v>
      </c>
      <c r="DF44" s="2081"/>
      <c r="DG44" s="2081"/>
      <c r="DH44" s="2082"/>
      <c r="DI44" s="1119"/>
    </row>
    <row r="45" spans="1:113" s="1120" customFormat="1" ht="25.5" customHeight="1">
      <c r="A45" s="2063" t="s">
        <v>1045</v>
      </c>
      <c r="B45" s="2048"/>
      <c r="C45" s="2048"/>
      <c r="D45" s="2048"/>
      <c r="E45" s="2048"/>
      <c r="F45" s="2048"/>
      <c r="G45" s="2048"/>
      <c r="H45" s="2048"/>
      <c r="I45" s="2048"/>
      <c r="J45" s="2048"/>
      <c r="K45" s="2048"/>
      <c r="L45" s="2048"/>
      <c r="M45" s="2048"/>
      <c r="N45" s="2048"/>
      <c r="O45" s="2048"/>
      <c r="P45" s="2048"/>
      <c r="Q45" s="2048"/>
      <c r="R45" s="2049"/>
      <c r="S45" s="1101" t="s">
        <v>498</v>
      </c>
      <c r="T45" s="1102"/>
      <c r="U45" s="2030"/>
      <c r="V45" s="2031"/>
      <c r="W45" s="2031"/>
      <c r="X45" s="2032"/>
      <c r="Y45" s="2030"/>
      <c r="Z45" s="2031"/>
      <c r="AA45" s="2031"/>
      <c r="AB45" s="2032"/>
      <c r="AC45" s="2030"/>
      <c r="AD45" s="2031"/>
      <c r="AE45" s="2031"/>
      <c r="AF45" s="2032"/>
      <c r="AG45" s="2030"/>
      <c r="AH45" s="2031"/>
      <c r="AI45" s="2031"/>
      <c r="AJ45" s="2032"/>
      <c r="AK45" s="2030">
        <v>46500</v>
      </c>
      <c r="AL45" s="2031"/>
      <c r="AM45" s="2031"/>
      <c r="AN45" s="2032"/>
      <c r="AO45" s="2030">
        <v>10000</v>
      </c>
      <c r="AP45" s="2031"/>
      <c r="AQ45" s="2031"/>
      <c r="AR45" s="2032"/>
      <c r="AS45" s="2030"/>
      <c r="AT45" s="2031"/>
      <c r="AU45" s="2031"/>
      <c r="AV45" s="2032"/>
      <c r="AW45" s="2030"/>
      <c r="AX45" s="2031"/>
      <c r="AY45" s="2031"/>
      <c r="AZ45" s="2032"/>
      <c r="BA45" s="2030"/>
      <c r="BB45" s="2031"/>
      <c r="BC45" s="2031"/>
      <c r="BD45" s="2032"/>
      <c r="BE45" s="2030"/>
      <c r="BF45" s="2031"/>
      <c r="BG45" s="2031"/>
      <c r="BH45" s="2032"/>
      <c r="BI45" s="2030"/>
      <c r="BJ45" s="2031"/>
      <c r="BK45" s="2031"/>
      <c r="BL45" s="2032"/>
      <c r="BM45" s="2030"/>
      <c r="BN45" s="2031"/>
      <c r="BO45" s="2031"/>
      <c r="BP45" s="2032"/>
      <c r="BQ45" s="2030"/>
      <c r="BR45" s="2031"/>
      <c r="BS45" s="2031"/>
      <c r="BT45" s="2032"/>
      <c r="BU45" s="2030"/>
      <c r="BV45" s="2031"/>
      <c r="BW45" s="2031"/>
      <c r="BX45" s="2032"/>
      <c r="BY45" s="2030"/>
      <c r="BZ45" s="2031"/>
      <c r="CA45" s="2031"/>
      <c r="CB45" s="2032"/>
      <c r="CC45" s="2030"/>
      <c r="CD45" s="2031"/>
      <c r="CE45" s="2031"/>
      <c r="CF45" s="2032"/>
      <c r="CG45" s="2030"/>
      <c r="CH45" s="2031"/>
      <c r="CI45" s="2031"/>
      <c r="CJ45" s="2032"/>
      <c r="CK45" s="2030"/>
      <c r="CL45" s="2031"/>
      <c r="CM45" s="2031"/>
      <c r="CN45" s="2032"/>
      <c r="CO45" s="2030"/>
      <c r="CP45" s="2031"/>
      <c r="CQ45" s="2031"/>
      <c r="CR45" s="2032"/>
      <c r="CS45" s="2030"/>
      <c r="CT45" s="2031"/>
      <c r="CU45" s="2031"/>
      <c r="CV45" s="2032"/>
      <c r="CW45" s="2030"/>
      <c r="CX45" s="2031"/>
      <c r="CY45" s="2031"/>
      <c r="CZ45" s="2032"/>
      <c r="DA45" s="2030">
        <v>1000</v>
      </c>
      <c r="DB45" s="2031"/>
      <c r="DC45" s="2031"/>
      <c r="DD45" s="2032"/>
      <c r="DE45" s="2024">
        <f t="shared" si="0"/>
        <v>57500</v>
      </c>
      <c r="DF45" s="2079"/>
      <c r="DG45" s="2079"/>
      <c r="DH45" s="2080"/>
      <c r="DI45" s="1119"/>
    </row>
    <row r="46" spans="1:112" ht="24" customHeight="1">
      <c r="A46" s="1110" t="s">
        <v>1046</v>
      </c>
      <c r="B46" s="1111"/>
      <c r="C46" s="1111"/>
      <c r="D46" s="1111"/>
      <c r="E46" s="1112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4"/>
      <c r="S46" s="1101" t="s">
        <v>500</v>
      </c>
      <c r="T46" s="1102"/>
      <c r="U46" s="2030"/>
      <c r="V46" s="2031"/>
      <c r="W46" s="2031"/>
      <c r="X46" s="2032"/>
      <c r="Y46" s="2030"/>
      <c r="Z46" s="2031"/>
      <c r="AA46" s="2031"/>
      <c r="AB46" s="2032"/>
      <c r="AC46" s="2030"/>
      <c r="AD46" s="2031"/>
      <c r="AE46" s="2031"/>
      <c r="AF46" s="2032"/>
      <c r="AG46" s="2030"/>
      <c r="AH46" s="2031"/>
      <c r="AI46" s="2031"/>
      <c r="AJ46" s="2032"/>
      <c r="AK46" s="2030"/>
      <c r="AL46" s="2031"/>
      <c r="AM46" s="2031"/>
      <c r="AN46" s="2032"/>
      <c r="AO46" s="2030"/>
      <c r="AP46" s="2031"/>
      <c r="AQ46" s="2031"/>
      <c r="AR46" s="2032"/>
      <c r="AS46" s="2030"/>
      <c r="AT46" s="2031"/>
      <c r="AU46" s="2031"/>
      <c r="AV46" s="2032"/>
      <c r="AW46" s="2030"/>
      <c r="AX46" s="2031"/>
      <c r="AY46" s="2031"/>
      <c r="AZ46" s="2032"/>
      <c r="BA46" s="2030"/>
      <c r="BB46" s="2031"/>
      <c r="BC46" s="2031"/>
      <c r="BD46" s="2032"/>
      <c r="BE46" s="2030"/>
      <c r="BF46" s="2031"/>
      <c r="BG46" s="2031"/>
      <c r="BH46" s="2032"/>
      <c r="BI46" s="2030"/>
      <c r="BJ46" s="2031"/>
      <c r="BK46" s="2031"/>
      <c r="BL46" s="2032"/>
      <c r="BM46" s="2030"/>
      <c r="BN46" s="2031"/>
      <c r="BO46" s="2031"/>
      <c r="BP46" s="2032"/>
      <c r="BQ46" s="2030"/>
      <c r="BR46" s="2031"/>
      <c r="BS46" s="2031"/>
      <c r="BT46" s="2032"/>
      <c r="BU46" s="2030"/>
      <c r="BV46" s="2031"/>
      <c r="BW46" s="2031"/>
      <c r="BX46" s="2032"/>
      <c r="BY46" s="2030"/>
      <c r="BZ46" s="2031"/>
      <c r="CA46" s="2031"/>
      <c r="CB46" s="2032"/>
      <c r="CC46" s="2030"/>
      <c r="CD46" s="2031"/>
      <c r="CE46" s="2031"/>
      <c r="CF46" s="2032"/>
      <c r="CG46" s="2030"/>
      <c r="CH46" s="2031"/>
      <c r="CI46" s="2031"/>
      <c r="CJ46" s="2032"/>
      <c r="CK46" s="2030"/>
      <c r="CL46" s="2031"/>
      <c r="CM46" s="2031"/>
      <c r="CN46" s="2032"/>
      <c r="CO46" s="2030"/>
      <c r="CP46" s="2031"/>
      <c r="CQ46" s="2031"/>
      <c r="CR46" s="2032"/>
      <c r="CS46" s="2030"/>
      <c r="CT46" s="2031"/>
      <c r="CU46" s="2031"/>
      <c r="CV46" s="2032"/>
      <c r="CW46" s="2030"/>
      <c r="CX46" s="2031"/>
      <c r="CY46" s="2031"/>
      <c r="CZ46" s="2032"/>
      <c r="DA46" s="2030"/>
      <c r="DB46" s="2031"/>
      <c r="DC46" s="2031"/>
      <c r="DD46" s="2032"/>
      <c r="DE46" s="2024">
        <f t="shared" si="0"/>
        <v>0</v>
      </c>
      <c r="DF46" s="2079"/>
      <c r="DG46" s="2079"/>
      <c r="DH46" s="2080"/>
    </row>
    <row r="47" spans="1:112" ht="27.75" customHeight="1">
      <c r="A47" s="2073" t="s">
        <v>1047</v>
      </c>
      <c r="B47" s="2048"/>
      <c r="C47" s="2048"/>
      <c r="D47" s="2048"/>
      <c r="E47" s="2048"/>
      <c r="F47" s="2048"/>
      <c r="G47" s="2048"/>
      <c r="H47" s="2048"/>
      <c r="I47" s="2048"/>
      <c r="J47" s="2048"/>
      <c r="K47" s="2048"/>
      <c r="L47" s="2048"/>
      <c r="M47" s="2048"/>
      <c r="N47" s="2048"/>
      <c r="O47" s="2048"/>
      <c r="P47" s="2048"/>
      <c r="Q47" s="2048"/>
      <c r="R47" s="2049"/>
      <c r="S47" s="1101" t="s">
        <v>502</v>
      </c>
      <c r="T47" s="1102"/>
      <c r="U47" s="2030"/>
      <c r="V47" s="2031"/>
      <c r="W47" s="2031"/>
      <c r="X47" s="2032"/>
      <c r="Y47" s="2030"/>
      <c r="Z47" s="2031"/>
      <c r="AA47" s="2031"/>
      <c r="AB47" s="2032"/>
      <c r="AC47" s="2030"/>
      <c r="AD47" s="2031"/>
      <c r="AE47" s="2031"/>
      <c r="AF47" s="2032"/>
      <c r="AG47" s="2030"/>
      <c r="AH47" s="2031"/>
      <c r="AI47" s="2031"/>
      <c r="AJ47" s="2032"/>
      <c r="AK47" s="2030"/>
      <c r="AL47" s="2031"/>
      <c r="AM47" s="2031"/>
      <c r="AN47" s="2032"/>
      <c r="AO47" s="2030"/>
      <c r="AP47" s="2031"/>
      <c r="AQ47" s="2031"/>
      <c r="AR47" s="2032"/>
      <c r="AS47" s="2030"/>
      <c r="AT47" s="2031"/>
      <c r="AU47" s="2031"/>
      <c r="AV47" s="2032"/>
      <c r="AW47" s="2030"/>
      <c r="AX47" s="2031"/>
      <c r="AY47" s="2031"/>
      <c r="AZ47" s="2032"/>
      <c r="BA47" s="2030"/>
      <c r="BB47" s="2031"/>
      <c r="BC47" s="2031"/>
      <c r="BD47" s="2032"/>
      <c r="BE47" s="2030"/>
      <c r="BF47" s="2031"/>
      <c r="BG47" s="2031"/>
      <c r="BH47" s="2032"/>
      <c r="BI47" s="2030"/>
      <c r="BJ47" s="2031"/>
      <c r="BK47" s="2031"/>
      <c r="BL47" s="2032"/>
      <c r="BM47" s="2030"/>
      <c r="BN47" s="2031"/>
      <c r="BO47" s="2031"/>
      <c r="BP47" s="2032"/>
      <c r="BQ47" s="2030"/>
      <c r="BR47" s="2031"/>
      <c r="BS47" s="2031"/>
      <c r="BT47" s="2032"/>
      <c r="BU47" s="2030"/>
      <c r="BV47" s="2031"/>
      <c r="BW47" s="2031"/>
      <c r="BX47" s="2032"/>
      <c r="BY47" s="2030"/>
      <c r="BZ47" s="2031"/>
      <c r="CA47" s="2031"/>
      <c r="CB47" s="2032"/>
      <c r="CC47" s="2030"/>
      <c r="CD47" s="2031"/>
      <c r="CE47" s="2031"/>
      <c r="CF47" s="2032"/>
      <c r="CG47" s="2030"/>
      <c r="CH47" s="2031"/>
      <c r="CI47" s="2031"/>
      <c r="CJ47" s="2032"/>
      <c r="CK47" s="2030"/>
      <c r="CL47" s="2031"/>
      <c r="CM47" s="2031"/>
      <c r="CN47" s="2032"/>
      <c r="CO47" s="2030"/>
      <c r="CP47" s="2031"/>
      <c r="CQ47" s="2031"/>
      <c r="CR47" s="2032"/>
      <c r="CS47" s="2030"/>
      <c r="CT47" s="2031"/>
      <c r="CU47" s="2031"/>
      <c r="CV47" s="2032"/>
      <c r="CW47" s="2030"/>
      <c r="CX47" s="2031"/>
      <c r="CY47" s="2031"/>
      <c r="CZ47" s="2032"/>
      <c r="DA47" s="2030"/>
      <c r="DB47" s="2031"/>
      <c r="DC47" s="2031"/>
      <c r="DD47" s="2032"/>
      <c r="DE47" s="2024">
        <f t="shared" si="0"/>
        <v>0</v>
      </c>
      <c r="DF47" s="2079"/>
      <c r="DG47" s="2079"/>
      <c r="DH47" s="2080"/>
    </row>
    <row r="48" spans="1:112" ht="37.5" customHeight="1">
      <c r="A48" s="2073" t="s">
        <v>1048</v>
      </c>
      <c r="B48" s="2048"/>
      <c r="C48" s="2048"/>
      <c r="D48" s="2048"/>
      <c r="E48" s="2048"/>
      <c r="F48" s="2048"/>
      <c r="G48" s="2048"/>
      <c r="H48" s="2048"/>
      <c r="I48" s="2048"/>
      <c r="J48" s="2048"/>
      <c r="K48" s="2048"/>
      <c r="L48" s="2048"/>
      <c r="M48" s="2048"/>
      <c r="N48" s="2048"/>
      <c r="O48" s="2048"/>
      <c r="P48" s="2048"/>
      <c r="Q48" s="2048"/>
      <c r="R48" s="2049"/>
      <c r="S48" s="1101" t="s">
        <v>504</v>
      </c>
      <c r="T48" s="1102"/>
      <c r="U48" s="2030"/>
      <c r="V48" s="2031"/>
      <c r="W48" s="2031"/>
      <c r="X48" s="2032"/>
      <c r="Y48" s="2030"/>
      <c r="Z48" s="2031"/>
      <c r="AA48" s="2031"/>
      <c r="AB48" s="2032"/>
      <c r="AC48" s="2030"/>
      <c r="AD48" s="2031"/>
      <c r="AE48" s="2031"/>
      <c r="AF48" s="2032"/>
      <c r="AG48" s="2030"/>
      <c r="AH48" s="2031"/>
      <c r="AI48" s="2031"/>
      <c r="AJ48" s="2032"/>
      <c r="AK48" s="2030"/>
      <c r="AL48" s="2031"/>
      <c r="AM48" s="2031"/>
      <c r="AN48" s="2032"/>
      <c r="AO48" s="2030"/>
      <c r="AP48" s="2031"/>
      <c r="AQ48" s="2031"/>
      <c r="AR48" s="2032"/>
      <c r="AS48" s="2030"/>
      <c r="AT48" s="2031"/>
      <c r="AU48" s="2031"/>
      <c r="AV48" s="2032"/>
      <c r="AW48" s="2030"/>
      <c r="AX48" s="2031"/>
      <c r="AY48" s="2031"/>
      <c r="AZ48" s="2032"/>
      <c r="BA48" s="2030"/>
      <c r="BB48" s="2031"/>
      <c r="BC48" s="2031"/>
      <c r="BD48" s="2032"/>
      <c r="BE48" s="2030"/>
      <c r="BF48" s="2031"/>
      <c r="BG48" s="2031"/>
      <c r="BH48" s="2032"/>
      <c r="BI48" s="2030"/>
      <c r="BJ48" s="2031"/>
      <c r="BK48" s="2031"/>
      <c r="BL48" s="2032"/>
      <c r="BM48" s="2030"/>
      <c r="BN48" s="2031"/>
      <c r="BO48" s="2031"/>
      <c r="BP48" s="2032"/>
      <c r="BQ48" s="2030"/>
      <c r="BR48" s="2031"/>
      <c r="BS48" s="2031"/>
      <c r="BT48" s="2032"/>
      <c r="BU48" s="2030"/>
      <c r="BV48" s="2031"/>
      <c r="BW48" s="2031"/>
      <c r="BX48" s="2032"/>
      <c r="BY48" s="2030"/>
      <c r="BZ48" s="2031"/>
      <c r="CA48" s="2031"/>
      <c r="CB48" s="2032"/>
      <c r="CC48" s="2030"/>
      <c r="CD48" s="2031"/>
      <c r="CE48" s="2031"/>
      <c r="CF48" s="2032"/>
      <c r="CG48" s="2030"/>
      <c r="CH48" s="2031"/>
      <c r="CI48" s="2031"/>
      <c r="CJ48" s="2032"/>
      <c r="CK48" s="2030"/>
      <c r="CL48" s="2031"/>
      <c r="CM48" s="2031"/>
      <c r="CN48" s="2032"/>
      <c r="CO48" s="2030"/>
      <c r="CP48" s="2031"/>
      <c r="CQ48" s="2031"/>
      <c r="CR48" s="2032"/>
      <c r="CS48" s="2030"/>
      <c r="CT48" s="2031"/>
      <c r="CU48" s="2031"/>
      <c r="CV48" s="2032"/>
      <c r="CW48" s="2030"/>
      <c r="CX48" s="2031"/>
      <c r="CY48" s="2031"/>
      <c r="CZ48" s="2032"/>
      <c r="DA48" s="2030"/>
      <c r="DB48" s="2031"/>
      <c r="DC48" s="2031"/>
      <c r="DD48" s="2032"/>
      <c r="DE48" s="2024">
        <f t="shared" si="0"/>
        <v>0</v>
      </c>
      <c r="DF48" s="2079"/>
      <c r="DG48" s="2079"/>
      <c r="DH48" s="2080"/>
    </row>
    <row r="49" spans="1:112" ht="27.75" customHeight="1">
      <c r="A49" s="2064" t="s">
        <v>1049</v>
      </c>
      <c r="B49" s="2065"/>
      <c r="C49" s="2065"/>
      <c r="D49" s="2065"/>
      <c r="E49" s="2065"/>
      <c r="F49" s="2065"/>
      <c r="G49" s="2065"/>
      <c r="H49" s="2065"/>
      <c r="I49" s="2065"/>
      <c r="J49" s="2065"/>
      <c r="K49" s="2065"/>
      <c r="L49" s="2065"/>
      <c r="M49" s="2065"/>
      <c r="N49" s="2065"/>
      <c r="O49" s="2065"/>
      <c r="P49" s="2065"/>
      <c r="Q49" s="2065"/>
      <c r="R49" s="2066"/>
      <c r="S49" s="1101" t="s">
        <v>506</v>
      </c>
      <c r="T49" s="1102"/>
      <c r="U49" s="2030">
        <f>SUM(U47:X48)</f>
        <v>0</v>
      </c>
      <c r="V49" s="2031"/>
      <c r="W49" s="2031"/>
      <c r="X49" s="2032"/>
      <c r="Y49" s="2030">
        <f>SUM(Y47:AB48)</f>
        <v>0</v>
      </c>
      <c r="Z49" s="2031"/>
      <c r="AA49" s="2031"/>
      <c r="AB49" s="2032"/>
      <c r="AC49" s="2030">
        <f>SUM(AC47:AF48)</f>
        <v>0</v>
      </c>
      <c r="AD49" s="2031"/>
      <c r="AE49" s="2031"/>
      <c r="AF49" s="2032"/>
      <c r="AG49" s="2030">
        <f>SUM(AG47:AJ48)</f>
        <v>0</v>
      </c>
      <c r="AH49" s="2031"/>
      <c r="AI49" s="2031"/>
      <c r="AJ49" s="2032"/>
      <c r="AK49" s="2030">
        <f>SUM(AK47:AN48)</f>
        <v>0</v>
      </c>
      <c r="AL49" s="2031"/>
      <c r="AM49" s="2031"/>
      <c r="AN49" s="2032"/>
      <c r="AO49" s="2030">
        <f>SUM(AO47:AR48)</f>
        <v>0</v>
      </c>
      <c r="AP49" s="2031"/>
      <c r="AQ49" s="2031"/>
      <c r="AR49" s="2032"/>
      <c r="AS49" s="2030">
        <f>SUM(AS47:AV48)</f>
        <v>0</v>
      </c>
      <c r="AT49" s="2031"/>
      <c r="AU49" s="2031"/>
      <c r="AV49" s="2032"/>
      <c r="AW49" s="2030">
        <f>SUM(AW47:AZ48)</f>
        <v>0</v>
      </c>
      <c r="AX49" s="2031"/>
      <c r="AY49" s="2031"/>
      <c r="AZ49" s="2032"/>
      <c r="BA49" s="2030">
        <f>SUM(BA47:BD48)</f>
        <v>0</v>
      </c>
      <c r="BB49" s="2031"/>
      <c r="BC49" s="2031"/>
      <c r="BD49" s="2032"/>
      <c r="BE49" s="2030">
        <f>SUM(BE47:BH48)</f>
        <v>0</v>
      </c>
      <c r="BF49" s="2031"/>
      <c r="BG49" s="2031"/>
      <c r="BH49" s="2032"/>
      <c r="BI49" s="2030">
        <f>SUM(BI47:BL48)</f>
        <v>0</v>
      </c>
      <c r="BJ49" s="2031"/>
      <c r="BK49" s="2031"/>
      <c r="BL49" s="2032"/>
      <c r="BM49" s="2030">
        <f>SUM(BM47:BP48)</f>
        <v>0</v>
      </c>
      <c r="BN49" s="2031"/>
      <c r="BO49" s="2031"/>
      <c r="BP49" s="2032"/>
      <c r="BQ49" s="2030">
        <f>SUM(BQ47:BT48)</f>
        <v>0</v>
      </c>
      <c r="BR49" s="2031"/>
      <c r="BS49" s="2031"/>
      <c r="BT49" s="2032"/>
      <c r="BU49" s="2030">
        <f>SUM(BU47:BX48)</f>
        <v>0</v>
      </c>
      <c r="BV49" s="2031"/>
      <c r="BW49" s="2031"/>
      <c r="BX49" s="2032"/>
      <c r="BY49" s="2030">
        <f>SUM(BY47:CB48)</f>
        <v>0</v>
      </c>
      <c r="BZ49" s="2031"/>
      <c r="CA49" s="2031"/>
      <c r="CB49" s="2032"/>
      <c r="CC49" s="2030">
        <f>SUM(CC47:CF48)</f>
        <v>0</v>
      </c>
      <c r="CD49" s="2031"/>
      <c r="CE49" s="2031"/>
      <c r="CF49" s="2032"/>
      <c r="CG49" s="2030">
        <f>SUM(CG47:CJ48)</f>
        <v>0</v>
      </c>
      <c r="CH49" s="2031"/>
      <c r="CI49" s="2031"/>
      <c r="CJ49" s="2032"/>
      <c r="CK49" s="2030">
        <f>SUM(CK47:CN48)</f>
        <v>0</v>
      </c>
      <c r="CL49" s="2031"/>
      <c r="CM49" s="2031"/>
      <c r="CN49" s="2032"/>
      <c r="CO49" s="2030">
        <f>SUM(CO47:CR48)</f>
        <v>0</v>
      </c>
      <c r="CP49" s="2031"/>
      <c r="CQ49" s="2031"/>
      <c r="CR49" s="2032"/>
      <c r="CS49" s="2030">
        <f>SUM(CS47:CV48)</f>
        <v>0</v>
      </c>
      <c r="CT49" s="2031"/>
      <c r="CU49" s="2031"/>
      <c r="CV49" s="2032"/>
      <c r="CW49" s="2030">
        <f>SUM(CW47:CZ48)</f>
        <v>0</v>
      </c>
      <c r="CX49" s="2031"/>
      <c r="CY49" s="2031"/>
      <c r="CZ49" s="2032"/>
      <c r="DA49" s="2030">
        <f>SUM(DA47:DD48)</f>
        <v>0</v>
      </c>
      <c r="DB49" s="2031"/>
      <c r="DC49" s="2031"/>
      <c r="DD49" s="2032"/>
      <c r="DE49" s="2030">
        <f>SUM(DE47:DH48)</f>
        <v>0</v>
      </c>
      <c r="DF49" s="2083"/>
      <c r="DG49" s="2083"/>
      <c r="DH49" s="2084"/>
    </row>
    <row r="50" spans="1:112" ht="27" customHeight="1">
      <c r="A50" s="2067" t="s">
        <v>1050</v>
      </c>
      <c r="B50" s="2068"/>
      <c r="C50" s="2068"/>
      <c r="D50" s="2068"/>
      <c r="E50" s="2068"/>
      <c r="F50" s="2068"/>
      <c r="G50" s="2068"/>
      <c r="H50" s="2068"/>
      <c r="I50" s="2068"/>
      <c r="J50" s="2068"/>
      <c r="K50" s="2068"/>
      <c r="L50" s="2068"/>
      <c r="M50" s="2068"/>
      <c r="N50" s="2068"/>
      <c r="O50" s="2068"/>
      <c r="P50" s="2068"/>
      <c r="Q50" s="2068"/>
      <c r="R50" s="2069"/>
      <c r="S50" s="1101" t="s">
        <v>553</v>
      </c>
      <c r="T50" s="1102"/>
      <c r="U50" s="2030"/>
      <c r="V50" s="2031"/>
      <c r="W50" s="2031"/>
      <c r="X50" s="2032"/>
      <c r="Y50" s="2030"/>
      <c r="Z50" s="2031"/>
      <c r="AA50" s="2031"/>
      <c r="AB50" s="2032"/>
      <c r="AC50" s="2030"/>
      <c r="AD50" s="2031"/>
      <c r="AE50" s="2031"/>
      <c r="AF50" s="2032"/>
      <c r="AG50" s="2030"/>
      <c r="AH50" s="2031"/>
      <c r="AI50" s="2031"/>
      <c r="AJ50" s="2032"/>
      <c r="AK50" s="2030"/>
      <c r="AL50" s="2031"/>
      <c r="AM50" s="2031"/>
      <c r="AN50" s="2032"/>
      <c r="AO50" s="2030"/>
      <c r="AP50" s="2031"/>
      <c r="AQ50" s="2031"/>
      <c r="AR50" s="2032"/>
      <c r="AS50" s="2030"/>
      <c r="AT50" s="2031"/>
      <c r="AU50" s="2031"/>
      <c r="AV50" s="2032"/>
      <c r="AW50" s="2030"/>
      <c r="AX50" s="2031"/>
      <c r="AY50" s="2031"/>
      <c r="AZ50" s="2032"/>
      <c r="BA50" s="2030"/>
      <c r="BB50" s="2031"/>
      <c r="BC50" s="2031"/>
      <c r="BD50" s="2032"/>
      <c r="BE50" s="2030"/>
      <c r="BF50" s="2031"/>
      <c r="BG50" s="2031"/>
      <c r="BH50" s="2032"/>
      <c r="BI50" s="2030"/>
      <c r="BJ50" s="2031"/>
      <c r="BK50" s="2031"/>
      <c r="BL50" s="2032"/>
      <c r="BM50" s="2030"/>
      <c r="BN50" s="2031"/>
      <c r="BO50" s="2031"/>
      <c r="BP50" s="2032"/>
      <c r="BQ50" s="2030"/>
      <c r="BR50" s="2031"/>
      <c r="BS50" s="2031"/>
      <c r="BT50" s="2032"/>
      <c r="BU50" s="2030"/>
      <c r="BV50" s="2031"/>
      <c r="BW50" s="2031"/>
      <c r="BX50" s="2032"/>
      <c r="BY50" s="2030"/>
      <c r="BZ50" s="2031"/>
      <c r="CA50" s="2031"/>
      <c r="CB50" s="2032"/>
      <c r="CC50" s="2030"/>
      <c r="CD50" s="2031"/>
      <c r="CE50" s="2031"/>
      <c r="CF50" s="2032"/>
      <c r="CG50" s="2030"/>
      <c r="CH50" s="2031"/>
      <c r="CI50" s="2031"/>
      <c r="CJ50" s="2032"/>
      <c r="CK50" s="2030"/>
      <c r="CL50" s="2031"/>
      <c r="CM50" s="2031"/>
      <c r="CN50" s="2032"/>
      <c r="CO50" s="2030"/>
      <c r="CP50" s="2031"/>
      <c r="CQ50" s="2031"/>
      <c r="CR50" s="2032"/>
      <c r="CS50" s="2030"/>
      <c r="CT50" s="2031"/>
      <c r="CU50" s="2031"/>
      <c r="CV50" s="2032"/>
      <c r="CW50" s="2030"/>
      <c r="CX50" s="2031"/>
      <c r="CY50" s="2031"/>
      <c r="CZ50" s="2032"/>
      <c r="DA50" s="2030"/>
      <c r="DB50" s="2031"/>
      <c r="DC50" s="2031"/>
      <c r="DD50" s="2032"/>
      <c r="DE50" s="2024">
        <f aca="true" t="shared" si="1" ref="DE50:DE78">SUM(U50:DD50)</f>
        <v>0</v>
      </c>
      <c r="DF50" s="2079"/>
      <c r="DG50" s="2079"/>
      <c r="DH50" s="2080"/>
    </row>
    <row r="51" spans="1:112" ht="27" customHeight="1" thickBot="1">
      <c r="A51" s="2067" t="s">
        <v>1051</v>
      </c>
      <c r="B51" s="2068"/>
      <c r="C51" s="2068"/>
      <c r="D51" s="2068"/>
      <c r="E51" s="2068"/>
      <c r="F51" s="2068"/>
      <c r="G51" s="2068"/>
      <c r="H51" s="2068"/>
      <c r="I51" s="2068"/>
      <c r="J51" s="2068"/>
      <c r="K51" s="2068"/>
      <c r="L51" s="2068"/>
      <c r="M51" s="2068"/>
      <c r="N51" s="2068"/>
      <c r="O51" s="2068"/>
      <c r="P51" s="2068"/>
      <c r="Q51" s="2068"/>
      <c r="R51" s="2069"/>
      <c r="S51" s="1101" t="s">
        <v>555</v>
      </c>
      <c r="T51" s="1102"/>
      <c r="U51" s="2030"/>
      <c r="V51" s="2031"/>
      <c r="W51" s="2031"/>
      <c r="X51" s="2032"/>
      <c r="Y51" s="2030"/>
      <c r="Z51" s="2031"/>
      <c r="AA51" s="2031"/>
      <c r="AB51" s="2032"/>
      <c r="AC51" s="2030">
        <v>3564</v>
      </c>
      <c r="AD51" s="2031"/>
      <c r="AE51" s="2031"/>
      <c r="AF51" s="2032"/>
      <c r="AG51" s="2030"/>
      <c r="AH51" s="2031"/>
      <c r="AI51" s="2031"/>
      <c r="AJ51" s="2032"/>
      <c r="AK51" s="2030"/>
      <c r="AL51" s="2031"/>
      <c r="AM51" s="2031"/>
      <c r="AN51" s="2032"/>
      <c r="AO51" s="2030"/>
      <c r="AP51" s="2031"/>
      <c r="AQ51" s="2031"/>
      <c r="AR51" s="2032"/>
      <c r="AS51" s="2030"/>
      <c r="AT51" s="2031"/>
      <c r="AU51" s="2031"/>
      <c r="AV51" s="2032"/>
      <c r="AW51" s="2030"/>
      <c r="AX51" s="2031"/>
      <c r="AY51" s="2031"/>
      <c r="AZ51" s="2032"/>
      <c r="BA51" s="2030"/>
      <c r="BB51" s="2031"/>
      <c r="BC51" s="2031"/>
      <c r="BD51" s="2032"/>
      <c r="BE51" s="2030"/>
      <c r="BF51" s="2031"/>
      <c r="BG51" s="2031"/>
      <c r="BH51" s="2032"/>
      <c r="BI51" s="2030"/>
      <c r="BJ51" s="2031"/>
      <c r="BK51" s="2031"/>
      <c r="BL51" s="2032"/>
      <c r="BM51" s="2030"/>
      <c r="BN51" s="2031"/>
      <c r="BO51" s="2031"/>
      <c r="BP51" s="2032"/>
      <c r="BQ51" s="2030"/>
      <c r="BR51" s="2031"/>
      <c r="BS51" s="2031"/>
      <c r="BT51" s="2032"/>
      <c r="BU51" s="2030"/>
      <c r="BV51" s="2031"/>
      <c r="BW51" s="2031"/>
      <c r="BX51" s="2032"/>
      <c r="BY51" s="2030"/>
      <c r="BZ51" s="2031"/>
      <c r="CA51" s="2031"/>
      <c r="CB51" s="2032"/>
      <c r="CC51" s="2030"/>
      <c r="CD51" s="2031"/>
      <c r="CE51" s="2031"/>
      <c r="CF51" s="2032"/>
      <c r="CG51" s="2030"/>
      <c r="CH51" s="2031"/>
      <c r="CI51" s="2031"/>
      <c r="CJ51" s="2032"/>
      <c r="CK51" s="2030"/>
      <c r="CL51" s="2031"/>
      <c r="CM51" s="2031"/>
      <c r="CN51" s="2032"/>
      <c r="CO51" s="2030"/>
      <c r="CP51" s="2031"/>
      <c r="CQ51" s="2031"/>
      <c r="CR51" s="2032"/>
      <c r="CS51" s="2030"/>
      <c r="CT51" s="2031"/>
      <c r="CU51" s="2031"/>
      <c r="CV51" s="2032"/>
      <c r="CW51" s="2030"/>
      <c r="CX51" s="2031"/>
      <c r="CY51" s="2031"/>
      <c r="CZ51" s="2032"/>
      <c r="DA51" s="2030"/>
      <c r="DB51" s="2031"/>
      <c r="DC51" s="2031"/>
      <c r="DD51" s="2032"/>
      <c r="DE51" s="2024">
        <f t="shared" si="1"/>
        <v>3564</v>
      </c>
      <c r="DF51" s="2079"/>
      <c r="DG51" s="2079"/>
      <c r="DH51" s="2080"/>
    </row>
    <row r="52" spans="1:112" ht="23.25" customHeight="1" thickBot="1">
      <c r="A52" s="1121" t="s">
        <v>1052</v>
      </c>
      <c r="B52" s="1111"/>
      <c r="C52" s="1111"/>
      <c r="D52" s="1111"/>
      <c r="E52" s="1115"/>
      <c r="F52" s="1113"/>
      <c r="G52" s="1113"/>
      <c r="H52" s="1113"/>
      <c r="I52" s="1113"/>
      <c r="J52" s="1113"/>
      <c r="K52" s="1113"/>
      <c r="L52" s="1113"/>
      <c r="M52" s="1113"/>
      <c r="N52" s="1113"/>
      <c r="O52" s="1113"/>
      <c r="P52" s="1113"/>
      <c r="Q52" s="1113"/>
      <c r="R52" s="1114"/>
      <c r="S52" s="1101" t="s">
        <v>557</v>
      </c>
      <c r="T52" s="1102"/>
      <c r="U52" s="2030">
        <f>SUM(U49:X51)</f>
        <v>0</v>
      </c>
      <c r="V52" s="2031"/>
      <c r="W52" s="2031"/>
      <c r="X52" s="2032"/>
      <c r="Y52" s="2030">
        <f>SUM(Y49:AB51)</f>
        <v>0</v>
      </c>
      <c r="Z52" s="2031"/>
      <c r="AA52" s="2031"/>
      <c r="AB52" s="2032"/>
      <c r="AC52" s="2030">
        <f>SUM(AC49:AF51)</f>
        <v>3564</v>
      </c>
      <c r="AD52" s="2031"/>
      <c r="AE52" s="2031"/>
      <c r="AF52" s="2032"/>
      <c r="AG52" s="2030">
        <f>SUM(AG49:AJ51)</f>
        <v>0</v>
      </c>
      <c r="AH52" s="2031"/>
      <c r="AI52" s="2031"/>
      <c r="AJ52" s="2032"/>
      <c r="AK52" s="2030">
        <f>SUM(AK49:AN51)</f>
        <v>0</v>
      </c>
      <c r="AL52" s="2031"/>
      <c r="AM52" s="2031"/>
      <c r="AN52" s="2032"/>
      <c r="AO52" s="2030">
        <f>SUM(AO49:AR51)</f>
        <v>0</v>
      </c>
      <c r="AP52" s="2031"/>
      <c r="AQ52" s="2031"/>
      <c r="AR52" s="2032"/>
      <c r="AS52" s="2030">
        <f>SUM(AS49:AV51)</f>
        <v>0</v>
      </c>
      <c r="AT52" s="2031"/>
      <c r="AU52" s="2031"/>
      <c r="AV52" s="2032"/>
      <c r="AW52" s="2030">
        <f>SUM(AW49:AZ51)</f>
        <v>0</v>
      </c>
      <c r="AX52" s="2031"/>
      <c r="AY52" s="2031"/>
      <c r="AZ52" s="2032"/>
      <c r="BA52" s="2030">
        <f>SUM(BA49:BD51)</f>
        <v>0</v>
      </c>
      <c r="BB52" s="2031"/>
      <c r="BC52" s="2031"/>
      <c r="BD52" s="2032"/>
      <c r="BE52" s="2030">
        <f>SUM(BE49:BH51)</f>
        <v>0</v>
      </c>
      <c r="BF52" s="2031"/>
      <c r="BG52" s="2031"/>
      <c r="BH52" s="2032"/>
      <c r="BI52" s="2030">
        <f>SUM(BI49:BL51)</f>
        <v>0</v>
      </c>
      <c r="BJ52" s="2031"/>
      <c r="BK52" s="2031"/>
      <c r="BL52" s="2032"/>
      <c r="BM52" s="2030">
        <f>SUM(BM49:BP51)</f>
        <v>0</v>
      </c>
      <c r="BN52" s="2031"/>
      <c r="BO52" s="2031"/>
      <c r="BP52" s="2032"/>
      <c r="BQ52" s="2030">
        <f>SUM(BQ49:BT51)</f>
        <v>0</v>
      </c>
      <c r="BR52" s="2031"/>
      <c r="BS52" s="2031"/>
      <c r="BT52" s="2032"/>
      <c r="BU52" s="2030">
        <f>SUM(BU49:BX51)</f>
        <v>0</v>
      </c>
      <c r="BV52" s="2031"/>
      <c r="BW52" s="2031"/>
      <c r="BX52" s="2032"/>
      <c r="BY52" s="2030">
        <f>SUM(BY49:CB51)</f>
        <v>0</v>
      </c>
      <c r="BZ52" s="2031"/>
      <c r="CA52" s="2031"/>
      <c r="CB52" s="2032"/>
      <c r="CC52" s="2030">
        <f>SUM(CC49:CF51)</f>
        <v>0</v>
      </c>
      <c r="CD52" s="2031"/>
      <c r="CE52" s="2031"/>
      <c r="CF52" s="2032"/>
      <c r="CG52" s="2030">
        <f>SUM(CG49:CJ51)</f>
        <v>0</v>
      </c>
      <c r="CH52" s="2031"/>
      <c r="CI52" s="2031"/>
      <c r="CJ52" s="2032"/>
      <c r="CK52" s="2030">
        <f>SUM(CK49:CN51)</f>
        <v>0</v>
      </c>
      <c r="CL52" s="2031"/>
      <c r="CM52" s="2031"/>
      <c r="CN52" s="2032"/>
      <c r="CO52" s="2030">
        <f>SUM(CO49:CR51)</f>
        <v>0</v>
      </c>
      <c r="CP52" s="2031"/>
      <c r="CQ52" s="2031"/>
      <c r="CR52" s="2032"/>
      <c r="CS52" s="2030">
        <f>SUM(CS49:CV51)</f>
        <v>0</v>
      </c>
      <c r="CT52" s="2031"/>
      <c r="CU52" s="2031"/>
      <c r="CV52" s="2032"/>
      <c r="CW52" s="2030">
        <f>SUM(CW49:CZ51)</f>
        <v>0</v>
      </c>
      <c r="CX52" s="2031"/>
      <c r="CY52" s="2031"/>
      <c r="CZ52" s="2032"/>
      <c r="DA52" s="2030">
        <f>SUM(DA49:DD51)</f>
        <v>0</v>
      </c>
      <c r="DB52" s="2031"/>
      <c r="DC52" s="2031"/>
      <c r="DD52" s="2032"/>
      <c r="DE52" s="2085">
        <f t="shared" si="1"/>
        <v>3564</v>
      </c>
      <c r="DF52" s="2086"/>
      <c r="DG52" s="2086"/>
      <c r="DH52" s="2087"/>
    </row>
    <row r="53" spans="1:112" ht="23.25" customHeight="1">
      <c r="A53" s="1110" t="s">
        <v>1053</v>
      </c>
      <c r="B53" s="1111"/>
      <c r="C53" s="1111"/>
      <c r="D53" s="1111"/>
      <c r="E53" s="1112"/>
      <c r="F53" s="1113"/>
      <c r="G53" s="1113"/>
      <c r="H53" s="1113"/>
      <c r="I53" s="1113"/>
      <c r="J53" s="1113"/>
      <c r="K53" s="1113"/>
      <c r="L53" s="1113"/>
      <c r="M53" s="1113"/>
      <c r="N53" s="1113"/>
      <c r="O53" s="1113"/>
      <c r="P53" s="1116"/>
      <c r="Q53" s="1116"/>
      <c r="R53" s="1117"/>
      <c r="S53" s="1101" t="s">
        <v>559</v>
      </c>
      <c r="T53" s="1102"/>
      <c r="U53" s="2030"/>
      <c r="V53" s="2031"/>
      <c r="W53" s="2031"/>
      <c r="X53" s="2032"/>
      <c r="Y53" s="2030"/>
      <c r="Z53" s="2031"/>
      <c r="AA53" s="2031"/>
      <c r="AB53" s="2032"/>
      <c r="AC53" s="2030"/>
      <c r="AD53" s="2031"/>
      <c r="AE53" s="2031"/>
      <c r="AF53" s="2032"/>
      <c r="AG53" s="2030"/>
      <c r="AH53" s="2031"/>
      <c r="AI53" s="2031"/>
      <c r="AJ53" s="2032"/>
      <c r="AK53" s="2030"/>
      <c r="AL53" s="2031"/>
      <c r="AM53" s="2031"/>
      <c r="AN53" s="2032"/>
      <c r="AO53" s="2030"/>
      <c r="AP53" s="2031"/>
      <c r="AQ53" s="2031"/>
      <c r="AR53" s="2032"/>
      <c r="AS53" s="2030"/>
      <c r="AT53" s="2031"/>
      <c r="AU53" s="2031"/>
      <c r="AV53" s="2032"/>
      <c r="AW53" s="2030"/>
      <c r="AX53" s="2031"/>
      <c r="AY53" s="2031"/>
      <c r="AZ53" s="2032"/>
      <c r="BA53" s="2030"/>
      <c r="BB53" s="2031"/>
      <c r="BC53" s="2031"/>
      <c r="BD53" s="2032"/>
      <c r="BE53" s="2030"/>
      <c r="BF53" s="2031"/>
      <c r="BG53" s="2031"/>
      <c r="BH53" s="2032"/>
      <c r="BI53" s="2030"/>
      <c r="BJ53" s="2031"/>
      <c r="BK53" s="2031"/>
      <c r="BL53" s="2032"/>
      <c r="BM53" s="2030"/>
      <c r="BN53" s="2031"/>
      <c r="BO53" s="2031"/>
      <c r="BP53" s="2032"/>
      <c r="BQ53" s="2030"/>
      <c r="BR53" s="2031"/>
      <c r="BS53" s="2031"/>
      <c r="BT53" s="2032"/>
      <c r="BU53" s="2030"/>
      <c r="BV53" s="2031"/>
      <c r="BW53" s="2031"/>
      <c r="BX53" s="2032"/>
      <c r="BY53" s="2030"/>
      <c r="BZ53" s="2031"/>
      <c r="CA53" s="2031"/>
      <c r="CB53" s="2032"/>
      <c r="CC53" s="2030"/>
      <c r="CD53" s="2031"/>
      <c r="CE53" s="2031"/>
      <c r="CF53" s="2032"/>
      <c r="CG53" s="2030"/>
      <c r="CH53" s="2031"/>
      <c r="CI53" s="2031"/>
      <c r="CJ53" s="2032"/>
      <c r="CK53" s="2030"/>
      <c r="CL53" s="2031"/>
      <c r="CM53" s="2031"/>
      <c r="CN53" s="2032"/>
      <c r="CO53" s="2030"/>
      <c r="CP53" s="2031"/>
      <c r="CQ53" s="2031"/>
      <c r="CR53" s="2032"/>
      <c r="CS53" s="2030"/>
      <c r="CT53" s="2031"/>
      <c r="CU53" s="2031"/>
      <c r="CV53" s="2032"/>
      <c r="CW53" s="2030"/>
      <c r="CX53" s="2031"/>
      <c r="CY53" s="2031"/>
      <c r="CZ53" s="2032"/>
      <c r="DA53" s="2030"/>
      <c r="DB53" s="2031"/>
      <c r="DC53" s="2031"/>
      <c r="DD53" s="2032"/>
      <c r="DE53" s="2024">
        <f t="shared" si="1"/>
        <v>0</v>
      </c>
      <c r="DF53" s="2079"/>
      <c r="DG53" s="2079"/>
      <c r="DH53" s="2080"/>
    </row>
    <row r="54" spans="1:112" ht="21.75" customHeight="1">
      <c r="A54" s="1110" t="s">
        <v>1054</v>
      </c>
      <c r="B54" s="1111"/>
      <c r="C54" s="1115"/>
      <c r="D54" s="1111"/>
      <c r="E54" s="1112"/>
      <c r="F54" s="1113"/>
      <c r="G54" s="1113"/>
      <c r="H54" s="1113"/>
      <c r="I54" s="1113"/>
      <c r="J54" s="1113"/>
      <c r="K54" s="1113"/>
      <c r="L54" s="1113"/>
      <c r="M54" s="1113"/>
      <c r="N54" s="1113"/>
      <c r="O54" s="1113"/>
      <c r="P54" s="1116"/>
      <c r="Q54" s="1116"/>
      <c r="R54" s="1117"/>
      <c r="S54" s="1101" t="s">
        <v>561</v>
      </c>
      <c r="T54" s="1102"/>
      <c r="U54" s="2030"/>
      <c r="V54" s="2031"/>
      <c r="W54" s="2031"/>
      <c r="X54" s="2032"/>
      <c r="Y54" s="2030"/>
      <c r="Z54" s="2031"/>
      <c r="AA54" s="2031"/>
      <c r="AB54" s="2032"/>
      <c r="AC54" s="2030"/>
      <c r="AD54" s="2031"/>
      <c r="AE54" s="2031"/>
      <c r="AF54" s="2032"/>
      <c r="AG54" s="2030"/>
      <c r="AH54" s="2031"/>
      <c r="AI54" s="2031"/>
      <c r="AJ54" s="2032"/>
      <c r="AK54" s="2030"/>
      <c r="AL54" s="2031"/>
      <c r="AM54" s="2031"/>
      <c r="AN54" s="2032"/>
      <c r="AO54" s="2030"/>
      <c r="AP54" s="2031"/>
      <c r="AQ54" s="2031"/>
      <c r="AR54" s="2032"/>
      <c r="AS54" s="2030"/>
      <c r="AT54" s="2031"/>
      <c r="AU54" s="2031"/>
      <c r="AV54" s="2032"/>
      <c r="AW54" s="2030"/>
      <c r="AX54" s="2031"/>
      <c r="AY54" s="2031"/>
      <c r="AZ54" s="2032"/>
      <c r="BA54" s="2030"/>
      <c r="BB54" s="2031"/>
      <c r="BC54" s="2031"/>
      <c r="BD54" s="2032"/>
      <c r="BE54" s="2030"/>
      <c r="BF54" s="2031"/>
      <c r="BG54" s="2031"/>
      <c r="BH54" s="2032"/>
      <c r="BI54" s="2030"/>
      <c r="BJ54" s="2031"/>
      <c r="BK54" s="2031"/>
      <c r="BL54" s="2032"/>
      <c r="BM54" s="2030"/>
      <c r="BN54" s="2031"/>
      <c r="BO54" s="2031"/>
      <c r="BP54" s="2032"/>
      <c r="BQ54" s="2030"/>
      <c r="BR54" s="2031"/>
      <c r="BS54" s="2031"/>
      <c r="BT54" s="2032"/>
      <c r="BU54" s="2030"/>
      <c r="BV54" s="2031"/>
      <c r="BW54" s="2031"/>
      <c r="BX54" s="2032"/>
      <c r="BY54" s="2030"/>
      <c r="BZ54" s="2031"/>
      <c r="CA54" s="2031"/>
      <c r="CB54" s="2032"/>
      <c r="CC54" s="2030"/>
      <c r="CD54" s="2031"/>
      <c r="CE54" s="2031"/>
      <c r="CF54" s="2032"/>
      <c r="CG54" s="2030"/>
      <c r="CH54" s="2031"/>
      <c r="CI54" s="2031"/>
      <c r="CJ54" s="2032"/>
      <c r="CK54" s="2030"/>
      <c r="CL54" s="2031"/>
      <c r="CM54" s="2031"/>
      <c r="CN54" s="2032"/>
      <c r="CO54" s="2030"/>
      <c r="CP54" s="2031"/>
      <c r="CQ54" s="2031"/>
      <c r="CR54" s="2032"/>
      <c r="CS54" s="2030"/>
      <c r="CT54" s="2031"/>
      <c r="CU54" s="2031"/>
      <c r="CV54" s="2032"/>
      <c r="CW54" s="2030"/>
      <c r="CX54" s="2031"/>
      <c r="CY54" s="2031"/>
      <c r="CZ54" s="2032"/>
      <c r="DA54" s="2030"/>
      <c r="DB54" s="2031"/>
      <c r="DC54" s="2031"/>
      <c r="DD54" s="2032"/>
      <c r="DE54" s="2024">
        <f t="shared" si="1"/>
        <v>0</v>
      </c>
      <c r="DF54" s="2079"/>
      <c r="DG54" s="2079"/>
      <c r="DH54" s="2080"/>
    </row>
    <row r="55" spans="1:113" s="1120" customFormat="1" ht="27.75" customHeight="1" thickBot="1">
      <c r="A55" s="2063" t="s">
        <v>1055</v>
      </c>
      <c r="B55" s="2048"/>
      <c r="C55" s="2048"/>
      <c r="D55" s="2048"/>
      <c r="E55" s="2048"/>
      <c r="F55" s="2048"/>
      <c r="G55" s="2048"/>
      <c r="H55" s="2048"/>
      <c r="I55" s="2048"/>
      <c r="J55" s="2048"/>
      <c r="K55" s="2048"/>
      <c r="L55" s="2048"/>
      <c r="M55" s="2048"/>
      <c r="N55" s="2048"/>
      <c r="O55" s="2048"/>
      <c r="P55" s="2048"/>
      <c r="Q55" s="2048"/>
      <c r="R55" s="2049"/>
      <c r="S55" s="1101" t="s">
        <v>563</v>
      </c>
      <c r="T55" s="1102"/>
      <c r="U55" s="2030"/>
      <c r="V55" s="2031"/>
      <c r="W55" s="2031"/>
      <c r="X55" s="2032"/>
      <c r="Y55" s="2030"/>
      <c r="Z55" s="2031"/>
      <c r="AA55" s="2031"/>
      <c r="AB55" s="2032"/>
      <c r="AC55" s="2030"/>
      <c r="AD55" s="2031"/>
      <c r="AE55" s="2031"/>
      <c r="AF55" s="2032"/>
      <c r="AG55" s="2030"/>
      <c r="AH55" s="2031"/>
      <c r="AI55" s="2031"/>
      <c r="AJ55" s="2032"/>
      <c r="AK55" s="2030"/>
      <c r="AL55" s="2031"/>
      <c r="AM55" s="2031"/>
      <c r="AN55" s="2032"/>
      <c r="AO55" s="2030"/>
      <c r="AP55" s="2031"/>
      <c r="AQ55" s="2031"/>
      <c r="AR55" s="2032"/>
      <c r="AS55" s="2030"/>
      <c r="AT55" s="2031"/>
      <c r="AU55" s="2031"/>
      <c r="AV55" s="2032"/>
      <c r="AW55" s="2030"/>
      <c r="AX55" s="2031"/>
      <c r="AY55" s="2031"/>
      <c r="AZ55" s="2032"/>
      <c r="BA55" s="2030"/>
      <c r="BB55" s="2031"/>
      <c r="BC55" s="2031"/>
      <c r="BD55" s="2032"/>
      <c r="BE55" s="2030"/>
      <c r="BF55" s="2031"/>
      <c r="BG55" s="2031"/>
      <c r="BH55" s="2032"/>
      <c r="BI55" s="2030"/>
      <c r="BJ55" s="2031"/>
      <c r="BK55" s="2031"/>
      <c r="BL55" s="2032"/>
      <c r="BM55" s="2030"/>
      <c r="BN55" s="2031"/>
      <c r="BO55" s="2031"/>
      <c r="BP55" s="2032"/>
      <c r="BQ55" s="2030"/>
      <c r="BR55" s="2031"/>
      <c r="BS55" s="2031"/>
      <c r="BT55" s="2032"/>
      <c r="BU55" s="2030"/>
      <c r="BV55" s="2031"/>
      <c r="BW55" s="2031"/>
      <c r="BX55" s="2032"/>
      <c r="BY55" s="2030"/>
      <c r="BZ55" s="2031"/>
      <c r="CA55" s="2031"/>
      <c r="CB55" s="2032"/>
      <c r="CC55" s="2030"/>
      <c r="CD55" s="2031"/>
      <c r="CE55" s="2031"/>
      <c r="CF55" s="2032"/>
      <c r="CG55" s="2030"/>
      <c r="CH55" s="2031"/>
      <c r="CI55" s="2031"/>
      <c r="CJ55" s="2032"/>
      <c r="CK55" s="2030"/>
      <c r="CL55" s="2031"/>
      <c r="CM55" s="2031"/>
      <c r="CN55" s="2032"/>
      <c r="CO55" s="2030"/>
      <c r="CP55" s="2031"/>
      <c r="CQ55" s="2031"/>
      <c r="CR55" s="2032"/>
      <c r="CS55" s="2030"/>
      <c r="CT55" s="2031"/>
      <c r="CU55" s="2031"/>
      <c r="CV55" s="2032"/>
      <c r="CW55" s="2030"/>
      <c r="CX55" s="2031"/>
      <c r="CY55" s="2031"/>
      <c r="CZ55" s="2032"/>
      <c r="DA55" s="2030"/>
      <c r="DB55" s="2031"/>
      <c r="DC55" s="2031"/>
      <c r="DD55" s="2032"/>
      <c r="DE55" s="2024">
        <f t="shared" si="1"/>
        <v>0</v>
      </c>
      <c r="DF55" s="2079"/>
      <c r="DG55" s="2079"/>
      <c r="DH55" s="2080"/>
      <c r="DI55" s="1119"/>
    </row>
    <row r="56" spans="1:113" s="1120" customFormat="1" ht="22.5" customHeight="1" thickBot="1">
      <c r="A56" s="1140" t="s">
        <v>1056</v>
      </c>
      <c r="B56" s="1111"/>
      <c r="C56" s="1122"/>
      <c r="D56" s="1122"/>
      <c r="E56" s="1115"/>
      <c r="F56" s="1113"/>
      <c r="G56" s="1113"/>
      <c r="H56" s="1113"/>
      <c r="I56" s="1113"/>
      <c r="J56" s="1113"/>
      <c r="K56" s="1113"/>
      <c r="L56" s="1113"/>
      <c r="M56" s="1113"/>
      <c r="N56" s="1113"/>
      <c r="O56" s="1113"/>
      <c r="P56" s="1113"/>
      <c r="Q56" s="1113"/>
      <c r="R56" s="1114"/>
      <c r="S56" s="1101" t="s">
        <v>565</v>
      </c>
      <c r="T56" s="1102"/>
      <c r="U56" s="2037">
        <f>SUM(U54:X55)</f>
        <v>0</v>
      </c>
      <c r="V56" s="2031"/>
      <c r="W56" s="2031"/>
      <c r="X56" s="2032"/>
      <c r="Y56" s="2037">
        <f>SUM(Y54:AB55)</f>
        <v>0</v>
      </c>
      <c r="Z56" s="2031"/>
      <c r="AA56" s="2031"/>
      <c r="AB56" s="2032"/>
      <c r="AC56" s="2037">
        <f>SUM(AC54:AF55)</f>
        <v>0</v>
      </c>
      <c r="AD56" s="2031"/>
      <c r="AE56" s="2031"/>
      <c r="AF56" s="2032"/>
      <c r="AG56" s="2037">
        <f>SUM(AG54:AJ55)</f>
        <v>0</v>
      </c>
      <c r="AH56" s="2031"/>
      <c r="AI56" s="2031"/>
      <c r="AJ56" s="2032"/>
      <c r="AK56" s="2037">
        <f>SUM(AK54:AN55)</f>
        <v>0</v>
      </c>
      <c r="AL56" s="2031"/>
      <c r="AM56" s="2031"/>
      <c r="AN56" s="2032"/>
      <c r="AO56" s="2037">
        <f>SUM(AO54:AR55)</f>
        <v>0</v>
      </c>
      <c r="AP56" s="2031"/>
      <c r="AQ56" s="2031"/>
      <c r="AR56" s="2032"/>
      <c r="AS56" s="2037">
        <f>SUM(AS54:AV55)</f>
        <v>0</v>
      </c>
      <c r="AT56" s="2031"/>
      <c r="AU56" s="2031"/>
      <c r="AV56" s="2032"/>
      <c r="AW56" s="2037">
        <f>SUM(AW54:AZ55)</f>
        <v>0</v>
      </c>
      <c r="AX56" s="2031"/>
      <c r="AY56" s="2031"/>
      <c r="AZ56" s="2032"/>
      <c r="BA56" s="2037">
        <f>SUM(BA54:BD55)</f>
        <v>0</v>
      </c>
      <c r="BB56" s="2031"/>
      <c r="BC56" s="2031"/>
      <c r="BD56" s="2032"/>
      <c r="BE56" s="2037">
        <f>SUM(BE54:BH55)</f>
        <v>0</v>
      </c>
      <c r="BF56" s="2031"/>
      <c r="BG56" s="2031"/>
      <c r="BH56" s="2032"/>
      <c r="BI56" s="2037">
        <f>SUM(BI54:BL55)</f>
        <v>0</v>
      </c>
      <c r="BJ56" s="2031"/>
      <c r="BK56" s="2031"/>
      <c r="BL56" s="2032"/>
      <c r="BM56" s="2037">
        <f>SUM(BM54:BP55)</f>
        <v>0</v>
      </c>
      <c r="BN56" s="2031"/>
      <c r="BO56" s="2031"/>
      <c r="BP56" s="2032"/>
      <c r="BQ56" s="2037">
        <f>SUM(BQ54:BT55)</f>
        <v>0</v>
      </c>
      <c r="BR56" s="2031"/>
      <c r="BS56" s="2031"/>
      <c r="BT56" s="2032"/>
      <c r="BU56" s="2037">
        <f>SUM(BU54:BX55)</f>
        <v>0</v>
      </c>
      <c r="BV56" s="2031"/>
      <c r="BW56" s="2031"/>
      <c r="BX56" s="2032"/>
      <c r="BY56" s="2037">
        <f>SUM(BY54:CB55)</f>
        <v>0</v>
      </c>
      <c r="BZ56" s="2031"/>
      <c r="CA56" s="2031"/>
      <c r="CB56" s="2032"/>
      <c r="CC56" s="2037">
        <f>SUM(CC54:CF55)</f>
        <v>0</v>
      </c>
      <c r="CD56" s="2031"/>
      <c r="CE56" s="2031"/>
      <c r="CF56" s="2032"/>
      <c r="CG56" s="2037">
        <f>SUM(CG54:CJ55)</f>
        <v>0</v>
      </c>
      <c r="CH56" s="2031"/>
      <c r="CI56" s="2031"/>
      <c r="CJ56" s="2032"/>
      <c r="CK56" s="2037">
        <f>SUM(CK54:CN55)</f>
        <v>0</v>
      </c>
      <c r="CL56" s="2031"/>
      <c r="CM56" s="2031"/>
      <c r="CN56" s="2032"/>
      <c r="CO56" s="2037">
        <f>SUM(CO54:CR55)</f>
        <v>0</v>
      </c>
      <c r="CP56" s="2031"/>
      <c r="CQ56" s="2031"/>
      <c r="CR56" s="2032"/>
      <c r="CS56" s="2037">
        <f>SUM(CS54:CV55)</f>
        <v>0</v>
      </c>
      <c r="CT56" s="2031"/>
      <c r="CU56" s="2031"/>
      <c r="CV56" s="2032"/>
      <c r="CW56" s="2037">
        <f>SUM(CW54:CZ55)</f>
        <v>0</v>
      </c>
      <c r="CX56" s="2031"/>
      <c r="CY56" s="2031"/>
      <c r="CZ56" s="2032"/>
      <c r="DA56" s="2037">
        <f>SUM(DA54:DD55)</f>
        <v>0</v>
      </c>
      <c r="DB56" s="2031"/>
      <c r="DC56" s="2031"/>
      <c r="DD56" s="2032"/>
      <c r="DE56" s="2042">
        <f t="shared" si="1"/>
        <v>0</v>
      </c>
      <c r="DF56" s="2081"/>
      <c r="DG56" s="2081"/>
      <c r="DH56" s="2082"/>
      <c r="DI56" s="1119"/>
    </row>
    <row r="57" spans="1:113" s="1120" customFormat="1" ht="22.5" customHeight="1" thickBot="1">
      <c r="A57" s="2063" t="s">
        <v>444</v>
      </c>
      <c r="B57" s="2048"/>
      <c r="C57" s="2048"/>
      <c r="D57" s="2048"/>
      <c r="E57" s="2048"/>
      <c r="F57" s="2048"/>
      <c r="G57" s="2048"/>
      <c r="H57" s="2048"/>
      <c r="I57" s="2048"/>
      <c r="J57" s="2048"/>
      <c r="K57" s="2048"/>
      <c r="L57" s="2048"/>
      <c r="M57" s="2048"/>
      <c r="N57" s="2048"/>
      <c r="O57" s="2048"/>
      <c r="P57" s="2048"/>
      <c r="Q57" s="2048"/>
      <c r="R57" s="2049"/>
      <c r="S57" s="1101" t="s">
        <v>567</v>
      </c>
      <c r="T57" s="1102"/>
      <c r="U57" s="2030"/>
      <c r="V57" s="2031"/>
      <c r="W57" s="2031"/>
      <c r="X57" s="2032"/>
      <c r="Y57" s="2030"/>
      <c r="Z57" s="2031"/>
      <c r="AA57" s="2031"/>
      <c r="AB57" s="2032"/>
      <c r="AC57" s="2030"/>
      <c r="AD57" s="2031"/>
      <c r="AE57" s="2031"/>
      <c r="AF57" s="2032"/>
      <c r="AG57" s="2030"/>
      <c r="AH57" s="2031"/>
      <c r="AI57" s="2031"/>
      <c r="AJ57" s="2032"/>
      <c r="AK57" s="2030"/>
      <c r="AL57" s="2031"/>
      <c r="AM57" s="2031"/>
      <c r="AN57" s="2032"/>
      <c r="AO57" s="2030"/>
      <c r="AP57" s="2031"/>
      <c r="AQ57" s="2031"/>
      <c r="AR57" s="2032"/>
      <c r="AS57" s="2030"/>
      <c r="AT57" s="2031"/>
      <c r="AU57" s="2031"/>
      <c r="AV57" s="2032"/>
      <c r="AW57" s="2030"/>
      <c r="AX57" s="2031"/>
      <c r="AY57" s="2031"/>
      <c r="AZ57" s="2032"/>
      <c r="BA57" s="2030"/>
      <c r="BB57" s="2031"/>
      <c r="BC57" s="2031"/>
      <c r="BD57" s="2032"/>
      <c r="BE57" s="2030"/>
      <c r="BF57" s="2031"/>
      <c r="BG57" s="2031"/>
      <c r="BH57" s="2032"/>
      <c r="BI57" s="2030"/>
      <c r="BJ57" s="2031"/>
      <c r="BK57" s="2031"/>
      <c r="BL57" s="2032"/>
      <c r="BM57" s="2030"/>
      <c r="BN57" s="2031"/>
      <c r="BO57" s="2031"/>
      <c r="BP57" s="2032"/>
      <c r="BQ57" s="2030"/>
      <c r="BR57" s="2031"/>
      <c r="BS57" s="2031"/>
      <c r="BT57" s="2032"/>
      <c r="BU57" s="2030"/>
      <c r="BV57" s="2031"/>
      <c r="BW57" s="2031"/>
      <c r="BX57" s="2032"/>
      <c r="BY57" s="2030"/>
      <c r="BZ57" s="2031"/>
      <c r="CA57" s="2031"/>
      <c r="CB57" s="2032"/>
      <c r="CC57" s="2030"/>
      <c r="CD57" s="2031"/>
      <c r="CE57" s="2031"/>
      <c r="CF57" s="2032"/>
      <c r="CG57" s="2030"/>
      <c r="CH57" s="2031"/>
      <c r="CI57" s="2031"/>
      <c r="CJ57" s="2032"/>
      <c r="CK57" s="2030"/>
      <c r="CL57" s="2031"/>
      <c r="CM57" s="2031"/>
      <c r="CN57" s="2032"/>
      <c r="CO57" s="2030"/>
      <c r="CP57" s="2031"/>
      <c r="CQ57" s="2031"/>
      <c r="CR57" s="2032"/>
      <c r="CS57" s="2030"/>
      <c r="CT57" s="2031"/>
      <c r="CU57" s="2031"/>
      <c r="CV57" s="2032"/>
      <c r="CW57" s="2030"/>
      <c r="CX57" s="2031"/>
      <c r="CY57" s="2031"/>
      <c r="CZ57" s="2032"/>
      <c r="DA57" s="2030"/>
      <c r="DB57" s="2031"/>
      <c r="DC57" s="2031"/>
      <c r="DD57" s="2032"/>
      <c r="DE57" s="2024">
        <f t="shared" si="1"/>
        <v>0</v>
      </c>
      <c r="DF57" s="2079"/>
      <c r="DG57" s="2079"/>
      <c r="DH57" s="2080"/>
      <c r="DI57" s="1119"/>
    </row>
    <row r="58" spans="1:112" ht="27.75" customHeight="1" thickBot="1">
      <c r="A58" s="2070" t="s">
        <v>1057</v>
      </c>
      <c r="B58" s="2071"/>
      <c r="C58" s="2071"/>
      <c r="D58" s="2071"/>
      <c r="E58" s="2071"/>
      <c r="F58" s="2071"/>
      <c r="G58" s="2071"/>
      <c r="H58" s="2071"/>
      <c r="I58" s="2071"/>
      <c r="J58" s="2071"/>
      <c r="K58" s="2071"/>
      <c r="L58" s="2071"/>
      <c r="M58" s="2071"/>
      <c r="N58" s="2071"/>
      <c r="O58" s="2071"/>
      <c r="P58" s="2071"/>
      <c r="Q58" s="2071"/>
      <c r="R58" s="2072"/>
      <c r="S58" s="1101" t="s">
        <v>569</v>
      </c>
      <c r="T58" s="1102"/>
      <c r="U58" s="2037">
        <f>U40+U44+U45+U52+U53+U56+U57</f>
        <v>0</v>
      </c>
      <c r="V58" s="2031"/>
      <c r="W58" s="2031"/>
      <c r="X58" s="2032"/>
      <c r="Y58" s="2037">
        <f>Y40+Y44+Y45+Y52+Y53+Y56+Y57</f>
        <v>0</v>
      </c>
      <c r="Z58" s="2031"/>
      <c r="AA58" s="2031"/>
      <c r="AB58" s="2032"/>
      <c r="AC58" s="2037">
        <f>AC40+AC44+AC45+AC52+AC53+AC56+AC57</f>
        <v>3564</v>
      </c>
      <c r="AD58" s="2031"/>
      <c r="AE58" s="2031"/>
      <c r="AF58" s="2032"/>
      <c r="AG58" s="2037">
        <f>AG40+AG44+AG45+AG52+AG53+AG56+AG57</f>
        <v>0</v>
      </c>
      <c r="AH58" s="2031"/>
      <c r="AI58" s="2031"/>
      <c r="AJ58" s="2032"/>
      <c r="AK58" s="2037">
        <f>AK40+AK44+AK45+AK52+AK53+AK56+AK57</f>
        <v>186750</v>
      </c>
      <c r="AL58" s="2031"/>
      <c r="AM58" s="2031"/>
      <c r="AN58" s="2032"/>
      <c r="AO58" s="2037">
        <f>AO40+AO44+AO45+AO52+AO53+AO56+AO57</f>
        <v>26500</v>
      </c>
      <c r="AP58" s="2031"/>
      <c r="AQ58" s="2031"/>
      <c r="AR58" s="2032"/>
      <c r="AS58" s="2037">
        <f>AS40+AS44+AS45+AS52+AS53+AS56+AS57</f>
        <v>0</v>
      </c>
      <c r="AT58" s="2031"/>
      <c r="AU58" s="2031"/>
      <c r="AV58" s="2032"/>
      <c r="AW58" s="2037">
        <f>AW40+AW44+AW45+AW52+AW53+AW56+AW57</f>
        <v>0</v>
      </c>
      <c r="AX58" s="2031"/>
      <c r="AY58" s="2031"/>
      <c r="AZ58" s="2032"/>
      <c r="BA58" s="2037">
        <f>BA40+BA44+BA45+BA52+BA53+BA56+BA57</f>
        <v>63050</v>
      </c>
      <c r="BB58" s="2031"/>
      <c r="BC58" s="2031"/>
      <c r="BD58" s="2032"/>
      <c r="BE58" s="2037">
        <f>BE40+BE44+BE45+BE52+BE53+BE56+BE57</f>
        <v>0</v>
      </c>
      <c r="BF58" s="2031"/>
      <c r="BG58" s="2031"/>
      <c r="BH58" s="2032"/>
      <c r="BI58" s="2037">
        <f>BI40+BI44+BI45+BI52+BI53+BI56+BI57</f>
        <v>0</v>
      </c>
      <c r="BJ58" s="2031"/>
      <c r="BK58" s="2031"/>
      <c r="BL58" s="2032"/>
      <c r="BM58" s="2037">
        <f>BM40+BM44+BM45+BM52+BM53+BM56+BM57</f>
        <v>0</v>
      </c>
      <c r="BN58" s="2031"/>
      <c r="BO58" s="2031"/>
      <c r="BP58" s="2032"/>
      <c r="BQ58" s="2037">
        <f>BQ40+BQ44+BQ45+BQ52+BQ53+BQ56+BQ57</f>
        <v>0</v>
      </c>
      <c r="BR58" s="2031"/>
      <c r="BS58" s="2031"/>
      <c r="BT58" s="2032"/>
      <c r="BU58" s="2037">
        <f>BU40+BU44+BU45+BU52+BU53+BU56+BU57</f>
        <v>0</v>
      </c>
      <c r="BV58" s="2031"/>
      <c r="BW58" s="2031"/>
      <c r="BX58" s="2032"/>
      <c r="BY58" s="2037">
        <f>BY40+BY44+BY45+BY52+BY53+BY56+BY57</f>
        <v>0</v>
      </c>
      <c r="BZ58" s="2031"/>
      <c r="CA58" s="2031"/>
      <c r="CB58" s="2032"/>
      <c r="CC58" s="2037">
        <f>CC40+CC44+CC45+CC52+CC53+CC56+CC57</f>
        <v>0</v>
      </c>
      <c r="CD58" s="2031"/>
      <c r="CE58" s="2031"/>
      <c r="CF58" s="2032"/>
      <c r="CG58" s="2037">
        <f>CG40+CG44+CG45+CG52+CG53+CG56+CG57</f>
        <v>0</v>
      </c>
      <c r="CH58" s="2031"/>
      <c r="CI58" s="2031"/>
      <c r="CJ58" s="2032"/>
      <c r="CK58" s="2037">
        <f>CK40+CK44+CK45+CK52+CK53+CK56+CK57</f>
        <v>0</v>
      </c>
      <c r="CL58" s="2031"/>
      <c r="CM58" s="2031"/>
      <c r="CN58" s="2032"/>
      <c r="CO58" s="2037">
        <f>CO40+CO44+CO45+CO52+CO53+CO56+CO57</f>
        <v>0</v>
      </c>
      <c r="CP58" s="2031"/>
      <c r="CQ58" s="2031"/>
      <c r="CR58" s="2032"/>
      <c r="CS58" s="2037">
        <f>CS40+CS44+CS45+CS52+CS53+CS56+CS57</f>
        <v>0</v>
      </c>
      <c r="CT58" s="2031"/>
      <c r="CU58" s="2031"/>
      <c r="CV58" s="2032"/>
      <c r="CW58" s="2037">
        <f>CW40+CW44+CW45+CW52+CW53+CW56+CW57</f>
        <v>0</v>
      </c>
      <c r="CX58" s="2031"/>
      <c r="CY58" s="2031"/>
      <c r="CZ58" s="2032"/>
      <c r="DA58" s="2037">
        <f>DA40+DA44+DA45+DA52+DA53+DA56+DA57</f>
        <v>3600</v>
      </c>
      <c r="DB58" s="2031"/>
      <c r="DC58" s="2031"/>
      <c r="DD58" s="2032"/>
      <c r="DE58" s="2042">
        <f t="shared" si="1"/>
        <v>283464</v>
      </c>
      <c r="DF58" s="2081"/>
      <c r="DG58" s="2081"/>
      <c r="DH58" s="2082"/>
    </row>
    <row r="59" spans="1:113" s="1120" customFormat="1" ht="21.75" customHeight="1">
      <c r="A59" s="1110" t="s">
        <v>1058</v>
      </c>
      <c r="B59" s="1111"/>
      <c r="C59" s="1111"/>
      <c r="D59" s="1111"/>
      <c r="E59" s="1115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4"/>
      <c r="S59" s="1101" t="s">
        <v>571</v>
      </c>
      <c r="T59" s="1102"/>
      <c r="U59" s="2030"/>
      <c r="V59" s="2031"/>
      <c r="W59" s="2031"/>
      <c r="X59" s="2032"/>
      <c r="Y59" s="2030"/>
      <c r="Z59" s="2031"/>
      <c r="AA59" s="2031"/>
      <c r="AB59" s="2032"/>
      <c r="AC59" s="2030"/>
      <c r="AD59" s="2031"/>
      <c r="AE59" s="2031"/>
      <c r="AF59" s="2032"/>
      <c r="AG59" s="2030"/>
      <c r="AH59" s="2031"/>
      <c r="AI59" s="2031"/>
      <c r="AJ59" s="2032"/>
      <c r="AK59" s="2030"/>
      <c r="AL59" s="2031"/>
      <c r="AM59" s="2031"/>
      <c r="AN59" s="2032"/>
      <c r="AO59" s="2030"/>
      <c r="AP59" s="2031"/>
      <c r="AQ59" s="2031"/>
      <c r="AR59" s="2032"/>
      <c r="AS59" s="2030"/>
      <c r="AT59" s="2031"/>
      <c r="AU59" s="2031"/>
      <c r="AV59" s="2032"/>
      <c r="AW59" s="2030"/>
      <c r="AX59" s="2031"/>
      <c r="AY59" s="2031"/>
      <c r="AZ59" s="2032"/>
      <c r="BA59" s="2030"/>
      <c r="BB59" s="2031"/>
      <c r="BC59" s="2031"/>
      <c r="BD59" s="2032"/>
      <c r="BE59" s="2030"/>
      <c r="BF59" s="2031"/>
      <c r="BG59" s="2031"/>
      <c r="BH59" s="2032"/>
      <c r="BI59" s="2030"/>
      <c r="BJ59" s="2031"/>
      <c r="BK59" s="2031"/>
      <c r="BL59" s="2032"/>
      <c r="BM59" s="2030"/>
      <c r="BN59" s="2031"/>
      <c r="BO59" s="2031"/>
      <c r="BP59" s="2032"/>
      <c r="BQ59" s="2030"/>
      <c r="BR59" s="2031"/>
      <c r="BS59" s="2031"/>
      <c r="BT59" s="2032"/>
      <c r="BU59" s="2030"/>
      <c r="BV59" s="2031"/>
      <c r="BW59" s="2031"/>
      <c r="BX59" s="2032"/>
      <c r="BY59" s="2030"/>
      <c r="BZ59" s="2031"/>
      <c r="CA59" s="2031"/>
      <c r="CB59" s="2032"/>
      <c r="CC59" s="2030"/>
      <c r="CD59" s="2031"/>
      <c r="CE59" s="2031"/>
      <c r="CF59" s="2032"/>
      <c r="CG59" s="2030"/>
      <c r="CH59" s="2031"/>
      <c r="CI59" s="2031"/>
      <c r="CJ59" s="2032"/>
      <c r="CK59" s="2030"/>
      <c r="CL59" s="2031"/>
      <c r="CM59" s="2031"/>
      <c r="CN59" s="2032"/>
      <c r="CO59" s="2030"/>
      <c r="CP59" s="2031"/>
      <c r="CQ59" s="2031"/>
      <c r="CR59" s="2032"/>
      <c r="CS59" s="2030"/>
      <c r="CT59" s="2031"/>
      <c r="CU59" s="2031"/>
      <c r="CV59" s="2032"/>
      <c r="CW59" s="2030"/>
      <c r="CX59" s="2031"/>
      <c r="CY59" s="2031"/>
      <c r="CZ59" s="2032"/>
      <c r="DA59" s="2030"/>
      <c r="DB59" s="2031"/>
      <c r="DC59" s="2031"/>
      <c r="DD59" s="2032"/>
      <c r="DE59" s="2024">
        <f t="shared" si="1"/>
        <v>0</v>
      </c>
      <c r="DF59" s="2079"/>
      <c r="DG59" s="2079"/>
      <c r="DH59" s="2080"/>
      <c r="DI59" s="1119"/>
    </row>
    <row r="60" spans="1:113" s="1120" customFormat="1" ht="21.75" customHeight="1">
      <c r="A60" s="1110" t="s">
        <v>1059</v>
      </c>
      <c r="B60" s="1111"/>
      <c r="C60" s="1111"/>
      <c r="D60" s="1111"/>
      <c r="E60" s="1115"/>
      <c r="F60" s="1113"/>
      <c r="G60" s="1113"/>
      <c r="H60" s="1113"/>
      <c r="I60" s="1113"/>
      <c r="J60" s="1113"/>
      <c r="K60" s="1113"/>
      <c r="L60" s="1113"/>
      <c r="M60" s="1113"/>
      <c r="N60" s="1113"/>
      <c r="O60" s="1113"/>
      <c r="P60" s="1113"/>
      <c r="Q60" s="1113"/>
      <c r="R60" s="1114"/>
      <c r="S60" s="1101" t="s">
        <v>573</v>
      </c>
      <c r="T60" s="1102"/>
      <c r="U60" s="2030"/>
      <c r="V60" s="2031"/>
      <c r="W60" s="2031"/>
      <c r="X60" s="2032"/>
      <c r="Y60" s="2030"/>
      <c r="Z60" s="2031"/>
      <c r="AA60" s="2031"/>
      <c r="AB60" s="2032"/>
      <c r="AC60" s="2030"/>
      <c r="AD60" s="2031"/>
      <c r="AE60" s="2031"/>
      <c r="AF60" s="2032"/>
      <c r="AG60" s="2030"/>
      <c r="AH60" s="2031"/>
      <c r="AI60" s="2031"/>
      <c r="AJ60" s="2032"/>
      <c r="AK60" s="2030"/>
      <c r="AL60" s="2031"/>
      <c r="AM60" s="2031"/>
      <c r="AN60" s="2032"/>
      <c r="AO60" s="2030"/>
      <c r="AP60" s="2031"/>
      <c r="AQ60" s="2031"/>
      <c r="AR60" s="2032"/>
      <c r="AS60" s="2030"/>
      <c r="AT60" s="2031"/>
      <c r="AU60" s="2031"/>
      <c r="AV60" s="2032"/>
      <c r="AW60" s="2030"/>
      <c r="AX60" s="2031"/>
      <c r="AY60" s="2031"/>
      <c r="AZ60" s="2032"/>
      <c r="BA60" s="2030"/>
      <c r="BB60" s="2031"/>
      <c r="BC60" s="2031"/>
      <c r="BD60" s="2032"/>
      <c r="BE60" s="2030"/>
      <c r="BF60" s="2031"/>
      <c r="BG60" s="2031"/>
      <c r="BH60" s="2032"/>
      <c r="BI60" s="2030"/>
      <c r="BJ60" s="2031"/>
      <c r="BK60" s="2031"/>
      <c r="BL60" s="2032"/>
      <c r="BM60" s="2030"/>
      <c r="BN60" s="2031"/>
      <c r="BO60" s="2031"/>
      <c r="BP60" s="2032"/>
      <c r="BQ60" s="2030"/>
      <c r="BR60" s="2031"/>
      <c r="BS60" s="2031"/>
      <c r="BT60" s="2032"/>
      <c r="BU60" s="2030"/>
      <c r="BV60" s="2031"/>
      <c r="BW60" s="2031"/>
      <c r="BX60" s="2032"/>
      <c r="BY60" s="2030"/>
      <c r="BZ60" s="2031"/>
      <c r="CA60" s="2031"/>
      <c r="CB60" s="2032"/>
      <c r="CC60" s="2030"/>
      <c r="CD60" s="2031"/>
      <c r="CE60" s="2031"/>
      <c r="CF60" s="2032"/>
      <c r="CG60" s="2030"/>
      <c r="CH60" s="2031"/>
      <c r="CI60" s="2031"/>
      <c r="CJ60" s="2032"/>
      <c r="CK60" s="2030"/>
      <c r="CL60" s="2031"/>
      <c r="CM60" s="2031"/>
      <c r="CN60" s="2032"/>
      <c r="CO60" s="2030"/>
      <c r="CP60" s="2031"/>
      <c r="CQ60" s="2031"/>
      <c r="CR60" s="2032"/>
      <c r="CS60" s="2030"/>
      <c r="CT60" s="2031"/>
      <c r="CU60" s="2031"/>
      <c r="CV60" s="2032"/>
      <c r="CW60" s="2030"/>
      <c r="CX60" s="2031"/>
      <c r="CY60" s="2031"/>
      <c r="CZ60" s="2032"/>
      <c r="DA60" s="2030"/>
      <c r="DB60" s="2031"/>
      <c r="DC60" s="2031"/>
      <c r="DD60" s="2032"/>
      <c r="DE60" s="2024">
        <f t="shared" si="1"/>
        <v>0</v>
      </c>
      <c r="DF60" s="2079"/>
      <c r="DG60" s="2079"/>
      <c r="DH60" s="2080"/>
      <c r="DI60" s="1119"/>
    </row>
    <row r="61" spans="1:113" s="1120" customFormat="1" ht="21.75" customHeight="1">
      <c r="A61" s="1142" t="s">
        <v>1060</v>
      </c>
      <c r="B61" s="1133"/>
      <c r="C61" s="1133"/>
      <c r="D61" s="1133"/>
      <c r="E61" s="1112"/>
      <c r="F61" s="1135"/>
      <c r="G61" s="1135"/>
      <c r="H61" s="1135"/>
      <c r="I61" s="1135"/>
      <c r="J61" s="1135"/>
      <c r="K61" s="1135"/>
      <c r="L61" s="1135"/>
      <c r="M61" s="1135"/>
      <c r="N61" s="1135"/>
      <c r="O61" s="1135"/>
      <c r="P61" s="1135"/>
      <c r="Q61" s="1135"/>
      <c r="R61" s="1136"/>
      <c r="S61" s="1101" t="s">
        <v>575</v>
      </c>
      <c r="T61" s="1102"/>
      <c r="U61" s="2030"/>
      <c r="V61" s="2031"/>
      <c r="W61" s="2031"/>
      <c r="X61" s="2032"/>
      <c r="Y61" s="2030"/>
      <c r="Z61" s="2031"/>
      <c r="AA61" s="2031"/>
      <c r="AB61" s="2032"/>
      <c r="AC61" s="2030"/>
      <c r="AD61" s="2031"/>
      <c r="AE61" s="2031"/>
      <c r="AF61" s="2032"/>
      <c r="AG61" s="2030"/>
      <c r="AH61" s="2031"/>
      <c r="AI61" s="2031"/>
      <c r="AJ61" s="2032"/>
      <c r="AK61" s="2030"/>
      <c r="AL61" s="2031"/>
      <c r="AM61" s="2031"/>
      <c r="AN61" s="2032"/>
      <c r="AO61" s="2030">
        <v>56026</v>
      </c>
      <c r="AP61" s="2031"/>
      <c r="AQ61" s="2031"/>
      <c r="AR61" s="2032"/>
      <c r="AS61" s="2030"/>
      <c r="AT61" s="2031"/>
      <c r="AU61" s="2031"/>
      <c r="AV61" s="2032"/>
      <c r="AW61" s="2030"/>
      <c r="AX61" s="2031"/>
      <c r="AY61" s="2031"/>
      <c r="AZ61" s="2032"/>
      <c r="BA61" s="2030"/>
      <c r="BB61" s="2031"/>
      <c r="BC61" s="2031"/>
      <c r="BD61" s="2032"/>
      <c r="BE61" s="2030"/>
      <c r="BF61" s="2031"/>
      <c r="BG61" s="2031"/>
      <c r="BH61" s="2032"/>
      <c r="BI61" s="2030"/>
      <c r="BJ61" s="2031"/>
      <c r="BK61" s="2031"/>
      <c r="BL61" s="2032"/>
      <c r="BM61" s="2030"/>
      <c r="BN61" s="2031"/>
      <c r="BO61" s="2031"/>
      <c r="BP61" s="2032"/>
      <c r="BQ61" s="2030"/>
      <c r="BR61" s="2031"/>
      <c r="BS61" s="2031"/>
      <c r="BT61" s="2032"/>
      <c r="BU61" s="2030"/>
      <c r="BV61" s="2031"/>
      <c r="BW61" s="2031"/>
      <c r="BX61" s="2032"/>
      <c r="BY61" s="2030"/>
      <c r="BZ61" s="2031"/>
      <c r="CA61" s="2031"/>
      <c r="CB61" s="2032"/>
      <c r="CC61" s="2030"/>
      <c r="CD61" s="2031"/>
      <c r="CE61" s="2031"/>
      <c r="CF61" s="2032"/>
      <c r="CG61" s="2030"/>
      <c r="CH61" s="2031"/>
      <c r="CI61" s="2031"/>
      <c r="CJ61" s="2032"/>
      <c r="CK61" s="2030"/>
      <c r="CL61" s="2031"/>
      <c r="CM61" s="2031"/>
      <c r="CN61" s="2032"/>
      <c r="CO61" s="2030"/>
      <c r="CP61" s="2031"/>
      <c r="CQ61" s="2031"/>
      <c r="CR61" s="2032"/>
      <c r="CS61" s="2030"/>
      <c r="CT61" s="2031"/>
      <c r="CU61" s="2031"/>
      <c r="CV61" s="2032"/>
      <c r="CW61" s="2030"/>
      <c r="CX61" s="2031"/>
      <c r="CY61" s="2031"/>
      <c r="CZ61" s="2032"/>
      <c r="DA61" s="2030"/>
      <c r="DB61" s="2031"/>
      <c r="DC61" s="2031"/>
      <c r="DD61" s="2032"/>
      <c r="DE61" s="2024">
        <f t="shared" si="1"/>
        <v>56026</v>
      </c>
      <c r="DF61" s="2079"/>
      <c r="DG61" s="2079"/>
      <c r="DH61" s="2080"/>
      <c r="DI61" s="1119"/>
    </row>
    <row r="62" spans="1:113" s="1120" customFormat="1" ht="26.25" customHeight="1">
      <c r="A62" s="2047" t="s">
        <v>1061</v>
      </c>
      <c r="B62" s="2048"/>
      <c r="C62" s="2048"/>
      <c r="D62" s="2048"/>
      <c r="E62" s="2048"/>
      <c r="F62" s="2048"/>
      <c r="G62" s="2048"/>
      <c r="H62" s="2048"/>
      <c r="I62" s="2048"/>
      <c r="J62" s="2048"/>
      <c r="K62" s="2048"/>
      <c r="L62" s="2048"/>
      <c r="M62" s="2048"/>
      <c r="N62" s="2048"/>
      <c r="O62" s="2048"/>
      <c r="P62" s="2048"/>
      <c r="Q62" s="2048"/>
      <c r="R62" s="2049"/>
      <c r="S62" s="1101" t="s">
        <v>577</v>
      </c>
      <c r="T62" s="1102"/>
      <c r="U62" s="2030"/>
      <c r="V62" s="2031"/>
      <c r="W62" s="2031"/>
      <c r="X62" s="2032"/>
      <c r="Y62" s="2030"/>
      <c r="Z62" s="2031"/>
      <c r="AA62" s="2031"/>
      <c r="AB62" s="2032"/>
      <c r="AC62" s="2030"/>
      <c r="AD62" s="2031"/>
      <c r="AE62" s="2031"/>
      <c r="AF62" s="2032"/>
      <c r="AG62" s="2030"/>
      <c r="AH62" s="2031"/>
      <c r="AI62" s="2031"/>
      <c r="AJ62" s="2032"/>
      <c r="AK62" s="2030"/>
      <c r="AL62" s="2031"/>
      <c r="AM62" s="2031"/>
      <c r="AN62" s="2032"/>
      <c r="AO62" s="2030"/>
      <c r="AP62" s="2031"/>
      <c r="AQ62" s="2031"/>
      <c r="AR62" s="2032"/>
      <c r="AS62" s="2030"/>
      <c r="AT62" s="2031"/>
      <c r="AU62" s="2031"/>
      <c r="AV62" s="2032"/>
      <c r="AW62" s="2030"/>
      <c r="AX62" s="2031"/>
      <c r="AY62" s="2031"/>
      <c r="AZ62" s="2032"/>
      <c r="BA62" s="2030"/>
      <c r="BB62" s="2031"/>
      <c r="BC62" s="2031"/>
      <c r="BD62" s="2032"/>
      <c r="BE62" s="2030"/>
      <c r="BF62" s="2031"/>
      <c r="BG62" s="2031"/>
      <c r="BH62" s="2032"/>
      <c r="BI62" s="2030"/>
      <c r="BJ62" s="2031"/>
      <c r="BK62" s="2031"/>
      <c r="BL62" s="2032"/>
      <c r="BM62" s="2030"/>
      <c r="BN62" s="2031"/>
      <c r="BO62" s="2031"/>
      <c r="BP62" s="2032"/>
      <c r="BQ62" s="2030"/>
      <c r="BR62" s="2031"/>
      <c r="BS62" s="2031"/>
      <c r="BT62" s="2032"/>
      <c r="BU62" s="2030"/>
      <c r="BV62" s="2031"/>
      <c r="BW62" s="2031"/>
      <c r="BX62" s="2032"/>
      <c r="BY62" s="2030"/>
      <c r="BZ62" s="2031"/>
      <c r="CA62" s="2031"/>
      <c r="CB62" s="2032"/>
      <c r="CC62" s="2030"/>
      <c r="CD62" s="2031"/>
      <c r="CE62" s="2031"/>
      <c r="CF62" s="2032"/>
      <c r="CG62" s="2030"/>
      <c r="CH62" s="2031"/>
      <c r="CI62" s="2031"/>
      <c r="CJ62" s="2032"/>
      <c r="CK62" s="2030"/>
      <c r="CL62" s="2031"/>
      <c r="CM62" s="2031"/>
      <c r="CN62" s="2032"/>
      <c r="CO62" s="2030"/>
      <c r="CP62" s="2031"/>
      <c r="CQ62" s="2031"/>
      <c r="CR62" s="2032"/>
      <c r="CS62" s="2030"/>
      <c r="CT62" s="2031"/>
      <c r="CU62" s="2031"/>
      <c r="CV62" s="2032"/>
      <c r="CW62" s="2030"/>
      <c r="CX62" s="2031"/>
      <c r="CY62" s="2031"/>
      <c r="CZ62" s="2032"/>
      <c r="DA62" s="2030"/>
      <c r="DB62" s="2031"/>
      <c r="DC62" s="2031"/>
      <c r="DD62" s="2032"/>
      <c r="DE62" s="2024">
        <f t="shared" si="1"/>
        <v>0</v>
      </c>
      <c r="DF62" s="2079"/>
      <c r="DG62" s="2079"/>
      <c r="DH62" s="2080"/>
      <c r="DI62" s="1119"/>
    </row>
    <row r="63" spans="1:113" s="1120" customFormat="1" ht="26.25" customHeight="1">
      <c r="A63" s="2047" t="s">
        <v>1062</v>
      </c>
      <c r="B63" s="2048"/>
      <c r="C63" s="2048"/>
      <c r="D63" s="2048"/>
      <c r="E63" s="2048"/>
      <c r="F63" s="2048"/>
      <c r="G63" s="2048"/>
      <c r="H63" s="2048"/>
      <c r="I63" s="2048"/>
      <c r="J63" s="2048"/>
      <c r="K63" s="2048"/>
      <c r="L63" s="2048"/>
      <c r="M63" s="2048"/>
      <c r="N63" s="2048"/>
      <c r="O63" s="2048"/>
      <c r="P63" s="2048"/>
      <c r="Q63" s="2048"/>
      <c r="R63" s="2049"/>
      <c r="S63" s="1101" t="s">
        <v>579</v>
      </c>
      <c r="T63" s="1102"/>
      <c r="U63" s="2030"/>
      <c r="V63" s="2031"/>
      <c r="W63" s="2031"/>
      <c r="X63" s="2032"/>
      <c r="Y63" s="2030"/>
      <c r="Z63" s="2031"/>
      <c r="AA63" s="2031"/>
      <c r="AB63" s="2032"/>
      <c r="AC63" s="2030"/>
      <c r="AD63" s="2031"/>
      <c r="AE63" s="2031"/>
      <c r="AF63" s="2032"/>
      <c r="AG63" s="2030"/>
      <c r="AH63" s="2031"/>
      <c r="AI63" s="2031"/>
      <c r="AJ63" s="2032"/>
      <c r="AK63" s="2030"/>
      <c r="AL63" s="2031"/>
      <c r="AM63" s="2031"/>
      <c r="AN63" s="2032"/>
      <c r="AO63" s="2030"/>
      <c r="AP63" s="2031"/>
      <c r="AQ63" s="2031"/>
      <c r="AR63" s="2032"/>
      <c r="AS63" s="2030"/>
      <c r="AT63" s="2031"/>
      <c r="AU63" s="2031"/>
      <c r="AV63" s="2032"/>
      <c r="AW63" s="2030"/>
      <c r="AX63" s="2031"/>
      <c r="AY63" s="2031"/>
      <c r="AZ63" s="2032"/>
      <c r="BA63" s="2030"/>
      <c r="BB63" s="2031"/>
      <c r="BC63" s="2031"/>
      <c r="BD63" s="2032"/>
      <c r="BE63" s="2030"/>
      <c r="BF63" s="2031"/>
      <c r="BG63" s="2031"/>
      <c r="BH63" s="2032"/>
      <c r="BI63" s="2030"/>
      <c r="BJ63" s="2031"/>
      <c r="BK63" s="2031"/>
      <c r="BL63" s="2032"/>
      <c r="BM63" s="2030"/>
      <c r="BN63" s="2031"/>
      <c r="BO63" s="2031"/>
      <c r="BP63" s="2032"/>
      <c r="BQ63" s="2030"/>
      <c r="BR63" s="2031"/>
      <c r="BS63" s="2031"/>
      <c r="BT63" s="2032"/>
      <c r="BU63" s="2030"/>
      <c r="BV63" s="2031"/>
      <c r="BW63" s="2031"/>
      <c r="BX63" s="2032"/>
      <c r="BY63" s="2030"/>
      <c r="BZ63" s="2031"/>
      <c r="CA63" s="2031"/>
      <c r="CB63" s="2032"/>
      <c r="CC63" s="2030"/>
      <c r="CD63" s="2031"/>
      <c r="CE63" s="2031"/>
      <c r="CF63" s="2032"/>
      <c r="CG63" s="2030"/>
      <c r="CH63" s="2031"/>
      <c r="CI63" s="2031"/>
      <c r="CJ63" s="2032"/>
      <c r="CK63" s="2030"/>
      <c r="CL63" s="2031"/>
      <c r="CM63" s="2031"/>
      <c r="CN63" s="2032"/>
      <c r="CO63" s="2030"/>
      <c r="CP63" s="2031"/>
      <c r="CQ63" s="2031"/>
      <c r="CR63" s="2032"/>
      <c r="CS63" s="2030"/>
      <c r="CT63" s="2031"/>
      <c r="CU63" s="2031"/>
      <c r="CV63" s="2032"/>
      <c r="CW63" s="2030"/>
      <c r="CX63" s="2031"/>
      <c r="CY63" s="2031"/>
      <c r="CZ63" s="2032"/>
      <c r="DA63" s="2030"/>
      <c r="DB63" s="2031"/>
      <c r="DC63" s="2031"/>
      <c r="DD63" s="2032"/>
      <c r="DE63" s="2024">
        <f t="shared" si="1"/>
        <v>0</v>
      </c>
      <c r="DF63" s="2079"/>
      <c r="DG63" s="2079"/>
      <c r="DH63" s="2080"/>
      <c r="DI63" s="1119"/>
    </row>
    <row r="64" spans="1:112" ht="18" customHeight="1">
      <c r="A64" s="1143" t="s">
        <v>1063</v>
      </c>
      <c r="B64" s="1111"/>
      <c r="C64" s="1111"/>
      <c r="D64" s="1111"/>
      <c r="E64" s="1115"/>
      <c r="F64" s="1113"/>
      <c r="G64" s="1113"/>
      <c r="H64" s="1113"/>
      <c r="I64" s="1113"/>
      <c r="J64" s="1113"/>
      <c r="K64" s="1113"/>
      <c r="L64" s="1113"/>
      <c r="M64" s="1113"/>
      <c r="N64" s="1113"/>
      <c r="O64" s="1113"/>
      <c r="P64" s="1113"/>
      <c r="Q64" s="1113"/>
      <c r="R64" s="1114"/>
      <c r="S64" s="1101" t="s">
        <v>581</v>
      </c>
      <c r="T64" s="1102"/>
      <c r="U64" s="2030"/>
      <c r="V64" s="2031"/>
      <c r="W64" s="2031"/>
      <c r="X64" s="2032"/>
      <c r="Y64" s="2030"/>
      <c r="Z64" s="2031"/>
      <c r="AA64" s="2031"/>
      <c r="AB64" s="2032"/>
      <c r="AC64" s="2030"/>
      <c r="AD64" s="2031"/>
      <c r="AE64" s="2031"/>
      <c r="AF64" s="2032"/>
      <c r="AG64" s="2030"/>
      <c r="AH64" s="2031"/>
      <c r="AI64" s="2031"/>
      <c r="AJ64" s="2032"/>
      <c r="AK64" s="2030"/>
      <c r="AL64" s="2031"/>
      <c r="AM64" s="2031"/>
      <c r="AN64" s="2032"/>
      <c r="AO64" s="2030"/>
      <c r="AP64" s="2031"/>
      <c r="AQ64" s="2031"/>
      <c r="AR64" s="2032"/>
      <c r="AS64" s="2030"/>
      <c r="AT64" s="2031"/>
      <c r="AU64" s="2031"/>
      <c r="AV64" s="2032"/>
      <c r="AW64" s="2030"/>
      <c r="AX64" s="2031"/>
      <c r="AY64" s="2031"/>
      <c r="AZ64" s="2032"/>
      <c r="BA64" s="2030"/>
      <c r="BB64" s="2031"/>
      <c r="BC64" s="2031"/>
      <c r="BD64" s="2032"/>
      <c r="BE64" s="2030"/>
      <c r="BF64" s="2031"/>
      <c r="BG64" s="2031"/>
      <c r="BH64" s="2032"/>
      <c r="BI64" s="2030"/>
      <c r="BJ64" s="2031"/>
      <c r="BK64" s="2031"/>
      <c r="BL64" s="2032"/>
      <c r="BM64" s="2030"/>
      <c r="BN64" s="2031"/>
      <c r="BO64" s="2031"/>
      <c r="BP64" s="2032"/>
      <c r="BQ64" s="2030"/>
      <c r="BR64" s="2031"/>
      <c r="BS64" s="2031"/>
      <c r="BT64" s="2032"/>
      <c r="BU64" s="2030"/>
      <c r="BV64" s="2031"/>
      <c r="BW64" s="2031"/>
      <c r="BX64" s="2032"/>
      <c r="BY64" s="2030"/>
      <c r="BZ64" s="2031"/>
      <c r="CA64" s="2031"/>
      <c r="CB64" s="2032"/>
      <c r="CC64" s="2030"/>
      <c r="CD64" s="2031"/>
      <c r="CE64" s="2031"/>
      <c r="CF64" s="2032"/>
      <c r="CG64" s="2030"/>
      <c r="CH64" s="2031"/>
      <c r="CI64" s="2031"/>
      <c r="CJ64" s="2032"/>
      <c r="CK64" s="2030"/>
      <c r="CL64" s="2031"/>
      <c r="CM64" s="2031"/>
      <c r="CN64" s="2032"/>
      <c r="CO64" s="2030"/>
      <c r="CP64" s="2031"/>
      <c r="CQ64" s="2031"/>
      <c r="CR64" s="2032"/>
      <c r="CS64" s="2030"/>
      <c r="CT64" s="2031"/>
      <c r="CU64" s="2031"/>
      <c r="CV64" s="2032"/>
      <c r="CW64" s="2030"/>
      <c r="CX64" s="2031"/>
      <c r="CY64" s="2031"/>
      <c r="CZ64" s="2032"/>
      <c r="DA64" s="2030"/>
      <c r="DB64" s="2031"/>
      <c r="DC64" s="2031"/>
      <c r="DD64" s="2032"/>
      <c r="DE64" s="2024">
        <f t="shared" si="1"/>
        <v>0</v>
      </c>
      <c r="DF64" s="2079"/>
      <c r="DG64" s="2079"/>
      <c r="DH64" s="2080"/>
    </row>
    <row r="65" spans="1:112" ht="30" customHeight="1" thickBot="1">
      <c r="A65" s="2063" t="s">
        <v>443</v>
      </c>
      <c r="B65" s="2048"/>
      <c r="C65" s="2048"/>
      <c r="D65" s="2048"/>
      <c r="E65" s="2048"/>
      <c r="F65" s="2048"/>
      <c r="G65" s="2048"/>
      <c r="H65" s="2048"/>
      <c r="I65" s="2048"/>
      <c r="J65" s="2048"/>
      <c r="K65" s="2048"/>
      <c r="L65" s="2048"/>
      <c r="M65" s="2048"/>
      <c r="N65" s="2048"/>
      <c r="O65" s="2048"/>
      <c r="P65" s="2048"/>
      <c r="Q65" s="2048"/>
      <c r="R65" s="2049"/>
      <c r="S65" s="1101" t="s">
        <v>583</v>
      </c>
      <c r="T65" s="1102"/>
      <c r="U65" s="2030"/>
      <c r="V65" s="2031"/>
      <c r="W65" s="2031"/>
      <c r="X65" s="2032"/>
      <c r="Y65" s="2030"/>
      <c r="Z65" s="2031"/>
      <c r="AA65" s="2031"/>
      <c r="AB65" s="2032"/>
      <c r="AC65" s="2030"/>
      <c r="AD65" s="2031"/>
      <c r="AE65" s="2031"/>
      <c r="AF65" s="2032"/>
      <c r="AG65" s="2030"/>
      <c r="AH65" s="2031"/>
      <c r="AI65" s="2031"/>
      <c r="AJ65" s="2032"/>
      <c r="AK65" s="2030"/>
      <c r="AL65" s="2031"/>
      <c r="AM65" s="2031"/>
      <c r="AN65" s="2032"/>
      <c r="AO65" s="2030"/>
      <c r="AP65" s="2031"/>
      <c r="AQ65" s="2031"/>
      <c r="AR65" s="2032"/>
      <c r="AS65" s="2030"/>
      <c r="AT65" s="2031"/>
      <c r="AU65" s="2031"/>
      <c r="AV65" s="2032"/>
      <c r="AW65" s="2030"/>
      <c r="AX65" s="2031"/>
      <c r="AY65" s="2031"/>
      <c r="AZ65" s="2032"/>
      <c r="BA65" s="2030"/>
      <c r="BB65" s="2031"/>
      <c r="BC65" s="2031"/>
      <c r="BD65" s="2038"/>
      <c r="BE65" s="2030"/>
      <c r="BF65" s="2031"/>
      <c r="BG65" s="2031"/>
      <c r="BH65" s="2032"/>
      <c r="BI65" s="2030"/>
      <c r="BJ65" s="2031"/>
      <c r="BK65" s="2031"/>
      <c r="BL65" s="2032"/>
      <c r="BM65" s="2030"/>
      <c r="BN65" s="2031"/>
      <c r="BO65" s="2031"/>
      <c r="BP65" s="2032"/>
      <c r="BQ65" s="2030"/>
      <c r="BR65" s="2031"/>
      <c r="BS65" s="2031"/>
      <c r="BT65" s="2032"/>
      <c r="BU65" s="2030"/>
      <c r="BV65" s="2031"/>
      <c r="BW65" s="2031"/>
      <c r="BX65" s="2032"/>
      <c r="BY65" s="2030"/>
      <c r="BZ65" s="2031"/>
      <c r="CA65" s="2031"/>
      <c r="CB65" s="2032"/>
      <c r="CC65" s="2030"/>
      <c r="CD65" s="2031"/>
      <c r="CE65" s="2031"/>
      <c r="CF65" s="2032"/>
      <c r="CG65" s="2030"/>
      <c r="CH65" s="2031"/>
      <c r="CI65" s="2031"/>
      <c r="CJ65" s="2032"/>
      <c r="CK65" s="2030"/>
      <c r="CL65" s="2031"/>
      <c r="CM65" s="2031"/>
      <c r="CN65" s="2038"/>
      <c r="CO65" s="2030"/>
      <c r="CP65" s="2031"/>
      <c r="CQ65" s="2031"/>
      <c r="CR65" s="2032"/>
      <c r="CS65" s="2030"/>
      <c r="CT65" s="2031"/>
      <c r="CU65" s="2031"/>
      <c r="CV65" s="2032"/>
      <c r="CW65" s="2030"/>
      <c r="CX65" s="2031"/>
      <c r="CY65" s="2031"/>
      <c r="CZ65" s="2032"/>
      <c r="DA65" s="2030"/>
      <c r="DB65" s="2031"/>
      <c r="DC65" s="2031"/>
      <c r="DD65" s="2032"/>
      <c r="DE65" s="2024">
        <f t="shared" si="1"/>
        <v>0</v>
      </c>
      <c r="DF65" s="2079"/>
      <c r="DG65" s="2079"/>
      <c r="DH65" s="2080"/>
    </row>
    <row r="66" spans="1:113" s="1120" customFormat="1" ht="19.5" customHeight="1" thickBot="1">
      <c r="A66" s="1144" t="s">
        <v>1064</v>
      </c>
      <c r="B66" s="1111"/>
      <c r="C66" s="1111"/>
      <c r="D66" s="1111"/>
      <c r="E66" s="1115"/>
      <c r="F66" s="1113"/>
      <c r="G66" s="1113"/>
      <c r="H66" s="1113"/>
      <c r="I66" s="1113"/>
      <c r="J66" s="1113"/>
      <c r="K66" s="1113"/>
      <c r="L66" s="1113"/>
      <c r="M66" s="1113"/>
      <c r="N66" s="1113"/>
      <c r="O66" s="1113"/>
      <c r="P66" s="1113"/>
      <c r="Q66" s="1113"/>
      <c r="R66" s="1114"/>
      <c r="S66" s="1101" t="s">
        <v>585</v>
      </c>
      <c r="T66" s="1102"/>
      <c r="U66" s="2037">
        <f>SUM(U59:X65)</f>
        <v>0</v>
      </c>
      <c r="V66" s="2031"/>
      <c r="W66" s="2031"/>
      <c r="X66" s="2032"/>
      <c r="Y66" s="2037">
        <f>SUM(Y59:AB65)</f>
        <v>0</v>
      </c>
      <c r="Z66" s="2031"/>
      <c r="AA66" s="2031"/>
      <c r="AB66" s="2032"/>
      <c r="AC66" s="2037">
        <f>SUM(AC59:AF65)</f>
        <v>0</v>
      </c>
      <c r="AD66" s="2031"/>
      <c r="AE66" s="2031"/>
      <c r="AF66" s="2032"/>
      <c r="AG66" s="2037">
        <f>SUM(AG59:AJ65)</f>
        <v>0</v>
      </c>
      <c r="AH66" s="2031"/>
      <c r="AI66" s="2031"/>
      <c r="AJ66" s="2032"/>
      <c r="AK66" s="2037">
        <f>SUM(AK59:AN65)</f>
        <v>0</v>
      </c>
      <c r="AL66" s="2031"/>
      <c r="AM66" s="2031"/>
      <c r="AN66" s="2032"/>
      <c r="AO66" s="2037">
        <f>SUM(AO59:AR65)</f>
        <v>56026</v>
      </c>
      <c r="AP66" s="2031"/>
      <c r="AQ66" s="2031"/>
      <c r="AR66" s="2032"/>
      <c r="AS66" s="2037">
        <f>SUM(AS59:AV65)</f>
        <v>0</v>
      </c>
      <c r="AT66" s="2031"/>
      <c r="AU66" s="2031"/>
      <c r="AV66" s="2032"/>
      <c r="AW66" s="2037">
        <f>SUM(AW59:AZ65)</f>
        <v>0</v>
      </c>
      <c r="AX66" s="2031"/>
      <c r="AY66" s="2031"/>
      <c r="AZ66" s="2032"/>
      <c r="BA66" s="2037">
        <f>SUM(BA59:BD65)</f>
        <v>0</v>
      </c>
      <c r="BB66" s="2031"/>
      <c r="BC66" s="2031"/>
      <c r="BD66" s="2032"/>
      <c r="BE66" s="2037">
        <f>SUM(BE59:BH65)</f>
        <v>0</v>
      </c>
      <c r="BF66" s="2031"/>
      <c r="BG66" s="2031"/>
      <c r="BH66" s="2032"/>
      <c r="BI66" s="2037">
        <f>SUM(BI59:BL65)</f>
        <v>0</v>
      </c>
      <c r="BJ66" s="2031"/>
      <c r="BK66" s="2031"/>
      <c r="BL66" s="2032"/>
      <c r="BM66" s="2037">
        <f>SUM(BM59:BP65)</f>
        <v>0</v>
      </c>
      <c r="BN66" s="2031"/>
      <c r="BO66" s="2031"/>
      <c r="BP66" s="2032"/>
      <c r="BQ66" s="2037">
        <f>SUM(BQ59:BT65)</f>
        <v>0</v>
      </c>
      <c r="BR66" s="2031"/>
      <c r="BS66" s="2031"/>
      <c r="BT66" s="2032"/>
      <c r="BU66" s="2037">
        <f>SUM(BU59:BX65)</f>
        <v>0</v>
      </c>
      <c r="BV66" s="2031"/>
      <c r="BW66" s="2031"/>
      <c r="BX66" s="2032"/>
      <c r="BY66" s="2037">
        <f>SUM(BY59:CB65)</f>
        <v>0</v>
      </c>
      <c r="BZ66" s="2031"/>
      <c r="CA66" s="2031"/>
      <c r="CB66" s="2032"/>
      <c r="CC66" s="2037">
        <f>SUM(CC59:CF65)</f>
        <v>0</v>
      </c>
      <c r="CD66" s="2031"/>
      <c r="CE66" s="2031"/>
      <c r="CF66" s="2032"/>
      <c r="CG66" s="2037">
        <f>SUM(CG59:CJ65)</f>
        <v>0</v>
      </c>
      <c r="CH66" s="2031"/>
      <c r="CI66" s="2031"/>
      <c r="CJ66" s="2032"/>
      <c r="CK66" s="2037">
        <f>SUM(CK59:CN65)</f>
        <v>0</v>
      </c>
      <c r="CL66" s="2031"/>
      <c r="CM66" s="2031"/>
      <c r="CN66" s="2032"/>
      <c r="CO66" s="2037">
        <f>SUM(CO59:CR65)</f>
        <v>0</v>
      </c>
      <c r="CP66" s="2031"/>
      <c r="CQ66" s="2031"/>
      <c r="CR66" s="2032"/>
      <c r="CS66" s="2037">
        <f>SUM(CS59:CV65)</f>
        <v>0</v>
      </c>
      <c r="CT66" s="2031"/>
      <c r="CU66" s="2031"/>
      <c r="CV66" s="2032"/>
      <c r="CW66" s="2037">
        <f>SUM(CW59:CZ65)</f>
        <v>0</v>
      </c>
      <c r="CX66" s="2031"/>
      <c r="CY66" s="2031"/>
      <c r="CZ66" s="2032"/>
      <c r="DA66" s="2037">
        <f>SUM(DA59:DD65)</f>
        <v>0</v>
      </c>
      <c r="DB66" s="2031"/>
      <c r="DC66" s="2031"/>
      <c r="DD66" s="2032"/>
      <c r="DE66" s="2042">
        <f t="shared" si="1"/>
        <v>56026</v>
      </c>
      <c r="DF66" s="2081"/>
      <c r="DG66" s="2081"/>
      <c r="DH66" s="2082"/>
      <c r="DI66" s="1119"/>
    </row>
    <row r="67" spans="1:112" ht="19.5" customHeight="1">
      <c r="A67" s="1145" t="s">
        <v>959</v>
      </c>
      <c r="B67" s="1146"/>
      <c r="C67" s="1146"/>
      <c r="D67" s="1146"/>
      <c r="E67" s="1109"/>
      <c r="F67" s="1109"/>
      <c r="G67" s="1109"/>
      <c r="H67" s="1109"/>
      <c r="I67" s="1109"/>
      <c r="J67" s="1109"/>
      <c r="K67" s="1109"/>
      <c r="L67" s="1109"/>
      <c r="M67" s="1109"/>
      <c r="N67" s="1109"/>
      <c r="O67" s="1112"/>
      <c r="P67" s="1112"/>
      <c r="Q67" s="1112"/>
      <c r="R67" s="1112"/>
      <c r="S67" s="1101" t="s">
        <v>587</v>
      </c>
      <c r="T67" s="1102"/>
      <c r="U67" s="2030"/>
      <c r="V67" s="2031"/>
      <c r="W67" s="2031"/>
      <c r="X67" s="2032"/>
      <c r="Y67" s="2030"/>
      <c r="Z67" s="2031"/>
      <c r="AA67" s="2031"/>
      <c r="AB67" s="2032"/>
      <c r="AC67" s="2030"/>
      <c r="AD67" s="2031"/>
      <c r="AE67" s="2031"/>
      <c r="AF67" s="2032"/>
      <c r="AG67" s="2030"/>
      <c r="AH67" s="2031"/>
      <c r="AI67" s="2031"/>
      <c r="AJ67" s="2032"/>
      <c r="AK67" s="2030"/>
      <c r="AL67" s="2031"/>
      <c r="AM67" s="2031"/>
      <c r="AN67" s="2032"/>
      <c r="AO67" s="2030"/>
      <c r="AP67" s="2031"/>
      <c r="AQ67" s="2031"/>
      <c r="AR67" s="2032"/>
      <c r="AS67" s="2030"/>
      <c r="AT67" s="2031"/>
      <c r="AU67" s="2031"/>
      <c r="AV67" s="2032"/>
      <c r="AW67" s="2030"/>
      <c r="AX67" s="2031"/>
      <c r="AY67" s="2031"/>
      <c r="AZ67" s="2032"/>
      <c r="BA67" s="2030"/>
      <c r="BB67" s="2031"/>
      <c r="BC67" s="2031"/>
      <c r="BD67" s="2038"/>
      <c r="BE67" s="2030"/>
      <c r="BF67" s="2031"/>
      <c r="BG67" s="2031"/>
      <c r="BH67" s="2032"/>
      <c r="BI67" s="2030"/>
      <c r="BJ67" s="2031"/>
      <c r="BK67" s="2031"/>
      <c r="BL67" s="2032"/>
      <c r="BM67" s="2030"/>
      <c r="BN67" s="2031"/>
      <c r="BO67" s="2031"/>
      <c r="BP67" s="2032"/>
      <c r="BQ67" s="2030"/>
      <c r="BR67" s="2031"/>
      <c r="BS67" s="2031"/>
      <c r="BT67" s="2032"/>
      <c r="BU67" s="2030"/>
      <c r="BV67" s="2031"/>
      <c r="BW67" s="2031"/>
      <c r="BX67" s="2032"/>
      <c r="BY67" s="2030"/>
      <c r="BZ67" s="2031"/>
      <c r="CA67" s="2031"/>
      <c r="CB67" s="2032"/>
      <c r="CC67" s="2030"/>
      <c r="CD67" s="2031"/>
      <c r="CE67" s="2031"/>
      <c r="CF67" s="2032"/>
      <c r="CG67" s="2030"/>
      <c r="CH67" s="2031"/>
      <c r="CI67" s="2031"/>
      <c r="CJ67" s="2032"/>
      <c r="CK67" s="2030"/>
      <c r="CL67" s="2031"/>
      <c r="CM67" s="2031"/>
      <c r="CN67" s="2038"/>
      <c r="CO67" s="2030"/>
      <c r="CP67" s="2031"/>
      <c r="CQ67" s="2031"/>
      <c r="CR67" s="2032"/>
      <c r="CS67" s="2030"/>
      <c r="CT67" s="2031"/>
      <c r="CU67" s="2031"/>
      <c r="CV67" s="2032"/>
      <c r="CW67" s="2030"/>
      <c r="CX67" s="2031"/>
      <c r="CY67" s="2031"/>
      <c r="CZ67" s="2032"/>
      <c r="DA67" s="2030"/>
      <c r="DB67" s="2031"/>
      <c r="DC67" s="2031"/>
      <c r="DD67" s="2032"/>
      <c r="DE67" s="2024">
        <f t="shared" si="1"/>
        <v>0</v>
      </c>
      <c r="DF67" s="2079"/>
      <c r="DG67" s="2079"/>
      <c r="DH67" s="2080"/>
    </row>
    <row r="68" spans="1:112" ht="19.5" customHeight="1">
      <c r="A68" s="1145" t="s">
        <v>1065</v>
      </c>
      <c r="B68" s="1146"/>
      <c r="C68" s="1146"/>
      <c r="D68" s="1146"/>
      <c r="E68" s="1109"/>
      <c r="F68" s="1109"/>
      <c r="G68" s="1109"/>
      <c r="H68" s="1109"/>
      <c r="I68" s="1109"/>
      <c r="J68" s="1109"/>
      <c r="K68" s="1109"/>
      <c r="L68" s="1109"/>
      <c r="M68" s="1109"/>
      <c r="N68" s="1109"/>
      <c r="O68" s="1112"/>
      <c r="P68" s="1112"/>
      <c r="Q68" s="1112"/>
      <c r="R68" s="1112"/>
      <c r="S68" s="1101" t="s">
        <v>589</v>
      </c>
      <c r="T68" s="1102"/>
      <c r="U68" s="2030"/>
      <c r="V68" s="2031"/>
      <c r="W68" s="2031"/>
      <c r="X68" s="2032"/>
      <c r="Y68" s="2030"/>
      <c r="Z68" s="2031"/>
      <c r="AA68" s="2031"/>
      <c r="AB68" s="2032"/>
      <c r="AC68" s="2030"/>
      <c r="AD68" s="2031"/>
      <c r="AE68" s="2031"/>
      <c r="AF68" s="2032"/>
      <c r="AG68" s="2030"/>
      <c r="AH68" s="2031"/>
      <c r="AI68" s="2031"/>
      <c r="AJ68" s="2032"/>
      <c r="AK68" s="2030">
        <v>9165</v>
      </c>
      <c r="AL68" s="2031"/>
      <c r="AM68" s="2031"/>
      <c r="AN68" s="2032"/>
      <c r="AO68" s="2030">
        <v>2251</v>
      </c>
      <c r="AP68" s="2031"/>
      <c r="AQ68" s="2031"/>
      <c r="AR68" s="2032"/>
      <c r="AS68" s="2030">
        <v>15</v>
      </c>
      <c r="AT68" s="2031"/>
      <c r="AU68" s="2031"/>
      <c r="AV68" s="2032"/>
      <c r="AW68" s="2030"/>
      <c r="AX68" s="2031"/>
      <c r="AY68" s="2031"/>
      <c r="AZ68" s="2032"/>
      <c r="BA68" s="2030">
        <v>2439</v>
      </c>
      <c r="BB68" s="2031"/>
      <c r="BC68" s="2031"/>
      <c r="BD68" s="2038"/>
      <c r="BE68" s="2030">
        <v>9008856</v>
      </c>
      <c r="BF68" s="2031"/>
      <c r="BG68" s="2031"/>
      <c r="BH68" s="2032"/>
      <c r="BI68" s="2030"/>
      <c r="BJ68" s="2031"/>
      <c r="BK68" s="2031"/>
      <c r="BL68" s="2032"/>
      <c r="BM68" s="2030"/>
      <c r="BN68" s="2031"/>
      <c r="BO68" s="2031"/>
      <c r="BP68" s="2032"/>
      <c r="BQ68" s="2030"/>
      <c r="BR68" s="2031"/>
      <c r="BS68" s="2031"/>
      <c r="BT68" s="2032"/>
      <c r="BU68" s="2030"/>
      <c r="BV68" s="2031"/>
      <c r="BW68" s="2031"/>
      <c r="BX68" s="2032"/>
      <c r="BY68" s="2030">
        <v>175834</v>
      </c>
      <c r="BZ68" s="2031"/>
      <c r="CA68" s="2031"/>
      <c r="CB68" s="2032"/>
      <c r="CC68" s="2030">
        <v>175689</v>
      </c>
      <c r="CD68" s="2031"/>
      <c r="CE68" s="2031"/>
      <c r="CF68" s="2032"/>
      <c r="CG68" s="2030">
        <v>57713</v>
      </c>
      <c r="CH68" s="2031"/>
      <c r="CI68" s="2031"/>
      <c r="CJ68" s="2032"/>
      <c r="CK68" s="2030">
        <v>186434</v>
      </c>
      <c r="CL68" s="2031"/>
      <c r="CM68" s="2031"/>
      <c r="CN68" s="2038"/>
      <c r="CO68" s="2030">
        <v>62793</v>
      </c>
      <c r="CP68" s="2031"/>
      <c r="CQ68" s="2031"/>
      <c r="CR68" s="2032"/>
      <c r="CS68" s="2030"/>
      <c r="CT68" s="2031"/>
      <c r="CU68" s="2031"/>
      <c r="CV68" s="2032"/>
      <c r="CW68" s="2030"/>
      <c r="CX68" s="2031"/>
      <c r="CY68" s="2031"/>
      <c r="CZ68" s="2032"/>
      <c r="DA68" s="2030"/>
      <c r="DB68" s="2031"/>
      <c r="DC68" s="2031"/>
      <c r="DD68" s="2032"/>
      <c r="DE68" s="2024">
        <f t="shared" si="1"/>
        <v>9681189</v>
      </c>
      <c r="DF68" s="2079"/>
      <c r="DG68" s="2079"/>
      <c r="DH68" s="2080"/>
    </row>
    <row r="69" spans="1:112" ht="19.5" customHeight="1">
      <c r="A69" s="1145" t="s">
        <v>961</v>
      </c>
      <c r="B69" s="1146"/>
      <c r="C69" s="1146"/>
      <c r="D69" s="1146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12"/>
      <c r="P69" s="1112"/>
      <c r="Q69" s="1112"/>
      <c r="R69" s="1112"/>
      <c r="S69" s="1101" t="s">
        <v>591</v>
      </c>
      <c r="T69" s="1102"/>
      <c r="U69" s="2030">
        <f>63943+15553</f>
        <v>79496</v>
      </c>
      <c r="V69" s="2031"/>
      <c r="W69" s="2031"/>
      <c r="X69" s="2032"/>
      <c r="Y69" s="2030">
        <v>333982</v>
      </c>
      <c r="Z69" s="2031"/>
      <c r="AA69" s="2031"/>
      <c r="AB69" s="2032"/>
      <c r="AC69" s="2030">
        <v>212655</v>
      </c>
      <c r="AD69" s="2031"/>
      <c r="AE69" s="2031"/>
      <c r="AF69" s="2032"/>
      <c r="AG69" s="2030"/>
      <c r="AH69" s="2031"/>
      <c r="AI69" s="2031"/>
      <c r="AJ69" s="2032"/>
      <c r="AK69" s="2030">
        <f>456514+108882+5104</f>
        <v>570500</v>
      </c>
      <c r="AL69" s="2031"/>
      <c r="AM69" s="2031"/>
      <c r="AN69" s="2032"/>
      <c r="AO69" s="2030"/>
      <c r="AP69" s="2031"/>
      <c r="AQ69" s="2031"/>
      <c r="AR69" s="2032"/>
      <c r="AS69" s="2030"/>
      <c r="AT69" s="2031"/>
      <c r="AU69" s="2031"/>
      <c r="AV69" s="2032"/>
      <c r="AW69" s="2030"/>
      <c r="AX69" s="2031"/>
      <c r="AY69" s="2031"/>
      <c r="AZ69" s="2032"/>
      <c r="BA69" s="2030">
        <v>72962</v>
      </c>
      <c r="BB69" s="2031"/>
      <c r="BC69" s="2031"/>
      <c r="BD69" s="2038"/>
      <c r="BE69" s="2030"/>
      <c r="BF69" s="2031"/>
      <c r="BG69" s="2031"/>
      <c r="BH69" s="2032"/>
      <c r="BI69" s="2030"/>
      <c r="BJ69" s="2031"/>
      <c r="BK69" s="2031"/>
      <c r="BL69" s="2032"/>
      <c r="BM69" s="2030"/>
      <c r="BN69" s="2031"/>
      <c r="BO69" s="2031"/>
      <c r="BP69" s="2032"/>
      <c r="BQ69" s="2030"/>
      <c r="BR69" s="2031"/>
      <c r="BS69" s="2031"/>
      <c r="BT69" s="2032"/>
      <c r="BU69" s="2030"/>
      <c r="BV69" s="2031"/>
      <c r="BW69" s="2031"/>
      <c r="BX69" s="2032"/>
      <c r="BY69" s="2030"/>
      <c r="BZ69" s="2031"/>
      <c r="CA69" s="2031"/>
      <c r="CB69" s="2032"/>
      <c r="CC69" s="2030"/>
      <c r="CD69" s="2031"/>
      <c r="CE69" s="2031"/>
      <c r="CF69" s="2032"/>
      <c r="CG69" s="2030"/>
      <c r="CH69" s="2031"/>
      <c r="CI69" s="2031"/>
      <c r="CJ69" s="2032"/>
      <c r="CK69" s="2030"/>
      <c r="CL69" s="2031"/>
      <c r="CM69" s="2031"/>
      <c r="CN69" s="2038"/>
      <c r="CO69" s="2030"/>
      <c r="CP69" s="2031"/>
      <c r="CQ69" s="2031"/>
      <c r="CR69" s="2032"/>
      <c r="CS69" s="2030"/>
      <c r="CT69" s="2031"/>
      <c r="CU69" s="2031"/>
      <c r="CV69" s="2032"/>
      <c r="CW69" s="2030"/>
      <c r="CX69" s="2031"/>
      <c r="CY69" s="2031"/>
      <c r="CZ69" s="2032"/>
      <c r="DA69" s="2030"/>
      <c r="DB69" s="2031"/>
      <c r="DC69" s="2031"/>
      <c r="DD69" s="2032"/>
      <c r="DE69" s="2024">
        <f t="shared" si="1"/>
        <v>1269595</v>
      </c>
      <c r="DF69" s="2079"/>
      <c r="DG69" s="2079"/>
      <c r="DH69" s="2080"/>
    </row>
    <row r="70" spans="1:112" ht="19.5" customHeight="1">
      <c r="A70" s="1147" t="s">
        <v>1066</v>
      </c>
      <c r="B70" s="1146"/>
      <c r="C70" s="1146"/>
      <c r="D70" s="1146"/>
      <c r="E70" s="1109"/>
      <c r="F70" s="1109"/>
      <c r="G70" s="1109"/>
      <c r="H70" s="1109"/>
      <c r="I70" s="1109"/>
      <c r="J70" s="1109"/>
      <c r="K70" s="1109"/>
      <c r="L70" s="1109"/>
      <c r="M70" s="1109"/>
      <c r="N70" s="1148"/>
      <c r="O70" s="1112"/>
      <c r="P70" s="1112"/>
      <c r="Q70" s="1112"/>
      <c r="R70" s="1112"/>
      <c r="S70" s="1101" t="s">
        <v>593</v>
      </c>
      <c r="T70" s="1102"/>
      <c r="U70" s="2030">
        <f>58605+9350+14722</f>
        <v>82677</v>
      </c>
      <c r="V70" s="2031"/>
      <c r="W70" s="2031"/>
      <c r="X70" s="2032"/>
      <c r="Y70" s="2030">
        <v>38260</v>
      </c>
      <c r="Z70" s="2031"/>
      <c r="AA70" s="2031"/>
      <c r="AB70" s="2032"/>
      <c r="AC70" s="2030">
        <v>808220</v>
      </c>
      <c r="AD70" s="2031"/>
      <c r="AE70" s="2031"/>
      <c r="AF70" s="2032"/>
      <c r="AG70" s="2030"/>
      <c r="AH70" s="2031"/>
      <c r="AI70" s="2031"/>
      <c r="AJ70" s="2032"/>
      <c r="AK70" s="2030">
        <f>1643008+800+388301</f>
        <v>2032109</v>
      </c>
      <c r="AL70" s="2031"/>
      <c r="AM70" s="2031"/>
      <c r="AN70" s="2032"/>
      <c r="AO70" s="2030">
        <v>61875</v>
      </c>
      <c r="AP70" s="2031"/>
      <c r="AQ70" s="2031"/>
      <c r="AR70" s="2032"/>
      <c r="AS70" s="2030">
        <v>851</v>
      </c>
      <c r="AT70" s="2031"/>
      <c r="AU70" s="2031"/>
      <c r="AV70" s="2032"/>
      <c r="AW70" s="2030">
        <v>264</v>
      </c>
      <c r="AX70" s="2031"/>
      <c r="AY70" s="2031"/>
      <c r="AZ70" s="2032"/>
      <c r="BA70" s="2030">
        <f>180202-72962</f>
        <v>107240</v>
      </c>
      <c r="BB70" s="2031"/>
      <c r="BC70" s="2031"/>
      <c r="BD70" s="2038"/>
      <c r="BE70" s="2030"/>
      <c r="BF70" s="2031"/>
      <c r="BG70" s="2031"/>
      <c r="BH70" s="2032"/>
      <c r="BI70" s="2030"/>
      <c r="BJ70" s="2031"/>
      <c r="BK70" s="2031"/>
      <c r="BL70" s="2032"/>
      <c r="BM70" s="2030"/>
      <c r="BN70" s="2031"/>
      <c r="BO70" s="2031"/>
      <c r="BP70" s="2032"/>
      <c r="BQ70" s="2030"/>
      <c r="BR70" s="2031"/>
      <c r="BS70" s="2031"/>
      <c r="BT70" s="2032"/>
      <c r="BU70" s="2030"/>
      <c r="BV70" s="2031"/>
      <c r="BW70" s="2031"/>
      <c r="BX70" s="2032"/>
      <c r="BY70" s="2030"/>
      <c r="BZ70" s="2031"/>
      <c r="CA70" s="2031"/>
      <c r="CB70" s="2032"/>
      <c r="CC70" s="2030"/>
      <c r="CD70" s="2031"/>
      <c r="CE70" s="2031"/>
      <c r="CF70" s="2032"/>
      <c r="CG70" s="2030"/>
      <c r="CH70" s="2031"/>
      <c r="CI70" s="2031"/>
      <c r="CJ70" s="2032"/>
      <c r="CK70" s="2030"/>
      <c r="CL70" s="2031"/>
      <c r="CM70" s="2031"/>
      <c r="CN70" s="2038"/>
      <c r="CO70" s="2030"/>
      <c r="CP70" s="2031"/>
      <c r="CQ70" s="2031"/>
      <c r="CR70" s="2032"/>
      <c r="CS70" s="2030"/>
      <c r="CT70" s="2031"/>
      <c r="CU70" s="2031"/>
      <c r="CV70" s="2032"/>
      <c r="CW70" s="2030"/>
      <c r="CX70" s="2031"/>
      <c r="CY70" s="2031"/>
      <c r="CZ70" s="2032"/>
      <c r="DA70" s="2030"/>
      <c r="DB70" s="2031"/>
      <c r="DC70" s="2031"/>
      <c r="DD70" s="2032"/>
      <c r="DE70" s="2024">
        <f t="shared" si="1"/>
        <v>3131496</v>
      </c>
      <c r="DF70" s="2079"/>
      <c r="DG70" s="2079"/>
      <c r="DH70" s="2080"/>
    </row>
    <row r="71" spans="1:112" ht="19.5" customHeight="1">
      <c r="A71" s="1147" t="s">
        <v>1067</v>
      </c>
      <c r="B71" s="1112"/>
      <c r="C71" s="1112"/>
      <c r="D71" s="1112"/>
      <c r="E71" s="1112"/>
      <c r="F71" s="1112"/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00"/>
      <c r="S71" s="1101" t="s">
        <v>595</v>
      </c>
      <c r="T71" s="1102"/>
      <c r="U71" s="2030"/>
      <c r="V71" s="2031"/>
      <c r="W71" s="2031"/>
      <c r="X71" s="2032"/>
      <c r="Y71" s="2030"/>
      <c r="Z71" s="2031"/>
      <c r="AA71" s="2031"/>
      <c r="AB71" s="2032"/>
      <c r="AC71" s="2030"/>
      <c r="AD71" s="2031"/>
      <c r="AE71" s="2031"/>
      <c r="AF71" s="2032"/>
      <c r="AG71" s="2030"/>
      <c r="AH71" s="2031"/>
      <c r="AI71" s="2031"/>
      <c r="AJ71" s="2032"/>
      <c r="AK71" s="2030"/>
      <c r="AL71" s="2031"/>
      <c r="AM71" s="2031"/>
      <c r="AN71" s="2032"/>
      <c r="AO71" s="2030"/>
      <c r="AP71" s="2031"/>
      <c r="AQ71" s="2031"/>
      <c r="AR71" s="2032"/>
      <c r="AS71" s="2030"/>
      <c r="AT71" s="2031"/>
      <c r="AU71" s="2031"/>
      <c r="AV71" s="2032"/>
      <c r="AW71" s="2030"/>
      <c r="AX71" s="2031"/>
      <c r="AY71" s="2031"/>
      <c r="AZ71" s="2032"/>
      <c r="BA71" s="2030"/>
      <c r="BB71" s="2031"/>
      <c r="BC71" s="2031"/>
      <c r="BD71" s="2038"/>
      <c r="BE71" s="2030"/>
      <c r="BF71" s="2031"/>
      <c r="BG71" s="2031"/>
      <c r="BH71" s="2032"/>
      <c r="BI71" s="2030"/>
      <c r="BJ71" s="2031"/>
      <c r="BK71" s="2031"/>
      <c r="BL71" s="2032"/>
      <c r="BM71" s="2030"/>
      <c r="BN71" s="2031"/>
      <c r="BO71" s="2031"/>
      <c r="BP71" s="2032"/>
      <c r="BQ71" s="2030"/>
      <c r="BR71" s="2031"/>
      <c r="BS71" s="2031"/>
      <c r="BT71" s="2032"/>
      <c r="BU71" s="2030"/>
      <c r="BV71" s="2031"/>
      <c r="BW71" s="2031"/>
      <c r="BX71" s="2032"/>
      <c r="BY71" s="2030"/>
      <c r="BZ71" s="2031"/>
      <c r="CA71" s="2031"/>
      <c r="CB71" s="2032"/>
      <c r="CC71" s="2030"/>
      <c r="CD71" s="2031"/>
      <c r="CE71" s="2031"/>
      <c r="CF71" s="2032"/>
      <c r="CG71" s="2030"/>
      <c r="CH71" s="2031"/>
      <c r="CI71" s="2031"/>
      <c r="CJ71" s="2032"/>
      <c r="CK71" s="2030"/>
      <c r="CL71" s="2031"/>
      <c r="CM71" s="2031"/>
      <c r="CN71" s="2038"/>
      <c r="CO71" s="2030"/>
      <c r="CP71" s="2031"/>
      <c r="CQ71" s="2031"/>
      <c r="CR71" s="2032"/>
      <c r="CS71" s="2030"/>
      <c r="CT71" s="2031"/>
      <c r="CU71" s="2031"/>
      <c r="CV71" s="2032"/>
      <c r="CW71" s="2030"/>
      <c r="CX71" s="2031"/>
      <c r="CY71" s="2031"/>
      <c r="CZ71" s="2032"/>
      <c r="DA71" s="2030"/>
      <c r="DB71" s="2031"/>
      <c r="DC71" s="2031"/>
      <c r="DD71" s="2032"/>
      <c r="DE71" s="2024">
        <f t="shared" si="1"/>
        <v>0</v>
      </c>
      <c r="DF71" s="2079"/>
      <c r="DG71" s="2079"/>
      <c r="DH71" s="2080"/>
    </row>
    <row r="72" spans="1:112" ht="19.5" customHeight="1">
      <c r="A72" s="1145" t="s">
        <v>1068</v>
      </c>
      <c r="B72" s="1146"/>
      <c r="C72" s="1146"/>
      <c r="D72" s="1146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12"/>
      <c r="P72" s="1112"/>
      <c r="Q72" s="1112"/>
      <c r="R72" s="1112"/>
      <c r="S72" s="1101" t="s">
        <v>597</v>
      </c>
      <c r="T72" s="1102"/>
      <c r="U72" s="2030"/>
      <c r="V72" s="2031"/>
      <c r="W72" s="2031"/>
      <c r="X72" s="2032"/>
      <c r="Y72" s="2030"/>
      <c r="Z72" s="2031"/>
      <c r="AA72" s="2031"/>
      <c r="AB72" s="2032"/>
      <c r="AC72" s="2030"/>
      <c r="AD72" s="2031"/>
      <c r="AE72" s="2031"/>
      <c r="AF72" s="2032"/>
      <c r="AG72" s="2030"/>
      <c r="AH72" s="2031"/>
      <c r="AI72" s="2031"/>
      <c r="AJ72" s="2032"/>
      <c r="AK72" s="2030"/>
      <c r="AL72" s="2031"/>
      <c r="AM72" s="2031"/>
      <c r="AN72" s="2032"/>
      <c r="AO72" s="2030"/>
      <c r="AP72" s="2031"/>
      <c r="AQ72" s="2031"/>
      <c r="AR72" s="2032"/>
      <c r="AS72" s="2030"/>
      <c r="AT72" s="2031"/>
      <c r="AU72" s="2031"/>
      <c r="AV72" s="2032"/>
      <c r="AW72" s="2030"/>
      <c r="AX72" s="2031"/>
      <c r="AY72" s="2031"/>
      <c r="AZ72" s="2032"/>
      <c r="BA72" s="2030"/>
      <c r="BB72" s="2031"/>
      <c r="BC72" s="2031"/>
      <c r="BD72" s="2038"/>
      <c r="BE72" s="2030"/>
      <c r="BF72" s="2031"/>
      <c r="BG72" s="2031"/>
      <c r="BH72" s="2032"/>
      <c r="BI72" s="2030"/>
      <c r="BJ72" s="2031"/>
      <c r="BK72" s="2031"/>
      <c r="BL72" s="2032"/>
      <c r="BM72" s="2030"/>
      <c r="BN72" s="2031"/>
      <c r="BO72" s="2031"/>
      <c r="BP72" s="2032"/>
      <c r="BQ72" s="2030">
        <v>5000</v>
      </c>
      <c r="BR72" s="2031"/>
      <c r="BS72" s="2031"/>
      <c r="BT72" s="2032"/>
      <c r="BU72" s="2030"/>
      <c r="BV72" s="2031"/>
      <c r="BW72" s="2031"/>
      <c r="BX72" s="2032"/>
      <c r="BY72" s="2030"/>
      <c r="BZ72" s="2031"/>
      <c r="CA72" s="2031"/>
      <c r="CB72" s="2032"/>
      <c r="CC72" s="2030"/>
      <c r="CD72" s="2031"/>
      <c r="CE72" s="2031"/>
      <c r="CF72" s="2032"/>
      <c r="CG72" s="2030"/>
      <c r="CH72" s="2031"/>
      <c r="CI72" s="2031"/>
      <c r="CJ72" s="2032"/>
      <c r="CK72" s="2030"/>
      <c r="CL72" s="2031"/>
      <c r="CM72" s="2031"/>
      <c r="CN72" s="2038"/>
      <c r="CO72" s="2030"/>
      <c r="CP72" s="2031"/>
      <c r="CQ72" s="2031"/>
      <c r="CR72" s="2032"/>
      <c r="CS72" s="2030"/>
      <c r="CT72" s="2031"/>
      <c r="CU72" s="2031"/>
      <c r="CV72" s="2032"/>
      <c r="CW72" s="2030"/>
      <c r="CX72" s="2031"/>
      <c r="CY72" s="2031"/>
      <c r="CZ72" s="2032"/>
      <c r="DA72" s="2030"/>
      <c r="DB72" s="2031"/>
      <c r="DC72" s="2031"/>
      <c r="DD72" s="2032"/>
      <c r="DE72" s="2024">
        <f t="shared" si="1"/>
        <v>5000</v>
      </c>
      <c r="DF72" s="2079"/>
      <c r="DG72" s="2079"/>
      <c r="DH72" s="2080"/>
    </row>
    <row r="73" spans="1:112" ht="19.5" customHeight="1" thickBot="1">
      <c r="A73" s="1145" t="s">
        <v>1069</v>
      </c>
      <c r="B73" s="1146"/>
      <c r="C73" s="1146"/>
      <c r="D73" s="1146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1112"/>
      <c r="P73" s="1112"/>
      <c r="Q73" s="1112"/>
      <c r="R73" s="1112"/>
      <c r="S73" s="1101" t="s">
        <v>599</v>
      </c>
      <c r="T73" s="1102"/>
      <c r="U73" s="2030"/>
      <c r="V73" s="2031"/>
      <c r="W73" s="2031"/>
      <c r="X73" s="2032"/>
      <c r="Y73" s="2030"/>
      <c r="Z73" s="2031"/>
      <c r="AA73" s="2031"/>
      <c r="AB73" s="2032"/>
      <c r="AC73" s="2030">
        <v>11248</v>
      </c>
      <c r="AD73" s="2031"/>
      <c r="AE73" s="2031"/>
      <c r="AF73" s="2032"/>
      <c r="AG73" s="2030"/>
      <c r="AH73" s="2031"/>
      <c r="AI73" s="2031"/>
      <c r="AJ73" s="2032"/>
      <c r="AK73" s="2030"/>
      <c r="AL73" s="2031"/>
      <c r="AM73" s="2031"/>
      <c r="AN73" s="2032"/>
      <c r="AO73" s="2030">
        <v>56091</v>
      </c>
      <c r="AP73" s="2031"/>
      <c r="AQ73" s="2031"/>
      <c r="AR73" s="2032"/>
      <c r="AS73" s="2030"/>
      <c r="AT73" s="2031"/>
      <c r="AU73" s="2031"/>
      <c r="AV73" s="2032"/>
      <c r="AW73" s="2030"/>
      <c r="AX73" s="2031"/>
      <c r="AY73" s="2031"/>
      <c r="AZ73" s="2032"/>
      <c r="BA73" s="2030"/>
      <c r="BB73" s="2031"/>
      <c r="BC73" s="2031"/>
      <c r="BD73" s="2038"/>
      <c r="BE73" s="2030"/>
      <c r="BF73" s="2031"/>
      <c r="BG73" s="2031"/>
      <c r="BH73" s="2032"/>
      <c r="BI73" s="2030"/>
      <c r="BJ73" s="2031"/>
      <c r="BK73" s="2031"/>
      <c r="BL73" s="2032"/>
      <c r="BM73" s="2030"/>
      <c r="BN73" s="2031"/>
      <c r="BO73" s="2031"/>
      <c r="BP73" s="2032"/>
      <c r="BQ73" s="2030"/>
      <c r="BR73" s="2031"/>
      <c r="BS73" s="2031"/>
      <c r="BT73" s="2032"/>
      <c r="BU73" s="2030"/>
      <c r="BV73" s="2031"/>
      <c r="BW73" s="2031"/>
      <c r="BX73" s="2032"/>
      <c r="BY73" s="2030"/>
      <c r="BZ73" s="2031"/>
      <c r="CA73" s="2031"/>
      <c r="CB73" s="2032"/>
      <c r="CC73" s="2030"/>
      <c r="CD73" s="2031"/>
      <c r="CE73" s="2031"/>
      <c r="CF73" s="2032"/>
      <c r="CG73" s="2030"/>
      <c r="CH73" s="2031"/>
      <c r="CI73" s="2031"/>
      <c r="CJ73" s="2032"/>
      <c r="CK73" s="2030"/>
      <c r="CL73" s="2031"/>
      <c r="CM73" s="2031"/>
      <c r="CN73" s="2038"/>
      <c r="CO73" s="2030"/>
      <c r="CP73" s="2031"/>
      <c r="CQ73" s="2031"/>
      <c r="CR73" s="2032"/>
      <c r="CS73" s="2030"/>
      <c r="CT73" s="2031"/>
      <c r="CU73" s="2031"/>
      <c r="CV73" s="2032"/>
      <c r="CW73" s="2030"/>
      <c r="CX73" s="2031"/>
      <c r="CY73" s="2031"/>
      <c r="CZ73" s="2032"/>
      <c r="DA73" s="2030"/>
      <c r="DB73" s="2031"/>
      <c r="DC73" s="2031"/>
      <c r="DD73" s="2032"/>
      <c r="DE73" s="2024">
        <f t="shared" si="1"/>
        <v>67339</v>
      </c>
      <c r="DF73" s="2079"/>
      <c r="DG73" s="2079"/>
      <c r="DH73" s="2080"/>
    </row>
    <row r="74" spans="1:112" ht="19.5" customHeight="1" thickBot="1">
      <c r="A74" s="1149" t="s">
        <v>1070</v>
      </c>
      <c r="B74" s="1150"/>
      <c r="C74" s="1150"/>
      <c r="D74" s="1150"/>
      <c r="E74" s="1151"/>
      <c r="F74" s="1151"/>
      <c r="G74" s="1151"/>
      <c r="H74" s="1151"/>
      <c r="I74" s="1151"/>
      <c r="J74" s="1151"/>
      <c r="K74" s="1151"/>
      <c r="L74" s="1151"/>
      <c r="M74" s="1151"/>
      <c r="N74" s="1151"/>
      <c r="O74" s="1112"/>
      <c r="P74" s="1112"/>
      <c r="Q74" s="1112"/>
      <c r="R74" s="1112"/>
      <c r="S74" s="1101" t="s">
        <v>601</v>
      </c>
      <c r="T74" s="1102"/>
      <c r="U74" s="2037">
        <f>U11+U12+U13+U14+U15+U16+U17+U32+U39+U58+U66+U67+U68+U69+U70+U71+U72+U73</f>
        <v>448808</v>
      </c>
      <c r="V74" s="2031"/>
      <c r="W74" s="2031"/>
      <c r="X74" s="2032"/>
      <c r="Y74" s="2037">
        <f>Y11+Y12+Y13+Y14+Y15+Y16+Y17+Y32+Y39+Y58+Y66+Y67+Y68+Y69+Y70+Y71+Y72+Y73</f>
        <v>375642</v>
      </c>
      <c r="Z74" s="2031"/>
      <c r="AA74" s="2031"/>
      <c r="AB74" s="2032"/>
      <c r="AC74" s="2037">
        <f>AC11+AC12+AC13+AC14+AC15+AC16+AC17+AC32+AC39+AC58+AC66+AC67+AC68+AC69+AC70+AC71+AC72+AC73</f>
        <v>1041772</v>
      </c>
      <c r="AD74" s="2031"/>
      <c r="AE74" s="2031"/>
      <c r="AF74" s="2032"/>
      <c r="AG74" s="2037">
        <f>AG11+AG12+AG13+AG14+AG15+AG16+AG17+AG32+AG39+AG58+AG66+AG67+AG68+AG69+AG70+AG71+AG72+AG73</f>
        <v>188694</v>
      </c>
      <c r="AH74" s="2031"/>
      <c r="AI74" s="2031"/>
      <c r="AJ74" s="2032"/>
      <c r="AK74" s="2037">
        <f>AK11+AK12+AK13+AK14+AK15+AK16+AK17+AK32+AK39+AK58+AK66+AK67+AK68+AK69+AK70+AK71+AK72+AK73</f>
        <v>4871940</v>
      </c>
      <c r="AL74" s="2031"/>
      <c r="AM74" s="2031"/>
      <c r="AN74" s="2032"/>
      <c r="AO74" s="2037">
        <f>AO11+AO12+AO13+AO14+AO15+AO16+AO17+AO32+AO39+AO58+AO66+AO67+AO68+AO69+AO70+AO71+AO72+AO73</f>
        <v>2304351</v>
      </c>
      <c r="AP74" s="2031"/>
      <c r="AQ74" s="2031"/>
      <c r="AR74" s="2032"/>
      <c r="AS74" s="2037">
        <f>AS11+AS12+AS13+AS14+AS15+AS16+AS17+AS32+AS39+AS58+AS66+AS67+AS68+AS69+AS70+AS71+AS72+AS73</f>
        <v>54575</v>
      </c>
      <c r="AT74" s="2031"/>
      <c r="AU74" s="2031"/>
      <c r="AV74" s="2032"/>
      <c r="AW74" s="2037">
        <f>AW11+AW12+AW13+AW14+AW15+AW16+AW17+AW32+AW39+AW58+AW66+AW67+AW68+AW69+AW70+AW71+AW72+AW73</f>
        <v>4583</v>
      </c>
      <c r="AX74" s="2031"/>
      <c r="AY74" s="2031"/>
      <c r="AZ74" s="2032"/>
      <c r="BA74" s="2037">
        <f>BA11+BA12+BA13+BA14+BA15+BA16+BA17+BA32+BA39+BA58+BA66+BA67+BA68+BA69+BA70+BA71+BA72+BA73</f>
        <v>732230</v>
      </c>
      <c r="BB74" s="2031"/>
      <c r="BC74" s="2031"/>
      <c r="BD74" s="2032"/>
      <c r="BE74" s="2037">
        <f>BE11+BE12+BE13+BE14+BE15+BE16+BE17+BE32+BE39+BE58+BE66+BE67+BE68+BE69+BE70+BE71+BE72+BE73</f>
        <v>9008988</v>
      </c>
      <c r="BF74" s="2031"/>
      <c r="BG74" s="2031"/>
      <c r="BH74" s="2032"/>
      <c r="BI74" s="2037">
        <f>BI11+BI12+BI13+BI14+BI15+BI16+BI17+BI32+BI39+BI58+BI66+BI67+BI68+BI69+BI70+BI71+BI72+BI73</f>
        <v>0</v>
      </c>
      <c r="BJ74" s="2031"/>
      <c r="BK74" s="2031"/>
      <c r="BL74" s="2032"/>
      <c r="BM74" s="2037">
        <f>BM11+BM12+BM13+BM14+BM15+BM16+BM17+BM32+BM39+BM58+BM66+BM67+BM68+BM69+BM70+BM71+BM72+BM73</f>
        <v>19636</v>
      </c>
      <c r="BN74" s="2031"/>
      <c r="BO74" s="2031"/>
      <c r="BP74" s="2032"/>
      <c r="BQ74" s="2037">
        <f>BQ11+BQ12+BQ13+BQ14+BQ15+BQ16+BQ17+BQ32+BQ39+BQ58+BQ66+BQ67+BQ68+BQ69+BQ70+BQ71+BQ72+BQ73</f>
        <v>43660</v>
      </c>
      <c r="BR74" s="2031"/>
      <c r="BS74" s="2031"/>
      <c r="BT74" s="2032"/>
      <c r="BU74" s="2037">
        <f>BU11+BU12+BU13+BU14+BU15+BU16+BU17+BU32+BU39+BU58+BU66+BU67+BU68+BU69+BU70+BU71+BU72+BU73</f>
        <v>161418</v>
      </c>
      <c r="BV74" s="2031"/>
      <c r="BW74" s="2031"/>
      <c r="BX74" s="2032"/>
      <c r="BY74" s="2037">
        <f>BY11+BY12+BY13+BY14+BY15+BY16+BY17+BY32+BY39+BY58+BY66+BY67+BY68+BY69+BY70+BY71+BY72+BY73</f>
        <v>184654</v>
      </c>
      <c r="BZ74" s="2031"/>
      <c r="CA74" s="2031"/>
      <c r="CB74" s="2032"/>
      <c r="CC74" s="2037">
        <f>CC11+CC12+CC13+CC14+CC15+CC16+CC17+CC32+CC39+CC58+CC66+CC67+CC68+CC69+CC70+CC71+CC72+CC73</f>
        <v>175689</v>
      </c>
      <c r="CD74" s="2031"/>
      <c r="CE74" s="2031"/>
      <c r="CF74" s="2032"/>
      <c r="CG74" s="2037">
        <f>CG11+CG12+CG13+CG14+CG15+CG16+CG17+CG32+CG39+CG58+CG66+CG67+CG68+CG69+CG70+CG71+CG72+CG73</f>
        <v>57713</v>
      </c>
      <c r="CH74" s="2031"/>
      <c r="CI74" s="2031"/>
      <c r="CJ74" s="2032"/>
      <c r="CK74" s="2037">
        <f>CK11+CK12+CK13+CK14+CK15+CK16+CK17+CK32+CK39+CK58+CK66+CK67+CK68+CK69+CK70+CK71+CK72+CK73</f>
        <v>186434</v>
      </c>
      <c r="CL74" s="2031"/>
      <c r="CM74" s="2031"/>
      <c r="CN74" s="2032"/>
      <c r="CO74" s="2037">
        <f>CO11+CO12+CO13+CO14+CO15+CO16+CO17+CO32+CO39+CO58+CO66+CO67+CO68+CO69+CO70+CO71+CO72+CO73</f>
        <v>62793</v>
      </c>
      <c r="CP74" s="2031"/>
      <c r="CQ74" s="2031"/>
      <c r="CR74" s="2032"/>
      <c r="CS74" s="2037">
        <f>CS11+CS12+CS13+CS14+CS15+CS16+CS17+CS32+CS39+CS58+CS66+CS67+CS68+CS69+CS70+CS71+CS72+CS73</f>
        <v>52000</v>
      </c>
      <c r="CT74" s="2031"/>
      <c r="CU74" s="2031"/>
      <c r="CV74" s="2032"/>
      <c r="CW74" s="2037">
        <f>CW11+CW12+CW13+CW14+CW15+CW16+CW17+CW32+CW39+CW58+CW66+CW67+CW68+CW69+CW70+CW71+CW72+CW73</f>
        <v>52461</v>
      </c>
      <c r="CX74" s="2031"/>
      <c r="CY74" s="2031"/>
      <c r="CZ74" s="2032"/>
      <c r="DA74" s="2037">
        <f>DA11+DA12+DA13+DA14+DA15+DA16+DA17+DA32+DA39+DA58+DA66+DA67+DA68+DA69+DA70+DA71+DA72+DA73</f>
        <v>274816</v>
      </c>
      <c r="DB74" s="2031"/>
      <c r="DC74" s="2031"/>
      <c r="DD74" s="2032"/>
      <c r="DE74" s="2042">
        <f t="shared" si="1"/>
        <v>20302857</v>
      </c>
      <c r="DF74" s="2081"/>
      <c r="DG74" s="2081"/>
      <c r="DH74" s="2082"/>
    </row>
    <row r="75" spans="1:112" ht="19.5" customHeight="1" thickBot="1">
      <c r="A75" s="1145" t="s">
        <v>1071</v>
      </c>
      <c r="B75" s="1146"/>
      <c r="C75" s="1146"/>
      <c r="D75" s="1146"/>
      <c r="E75" s="1109"/>
      <c r="F75" s="1109"/>
      <c r="G75" s="1109"/>
      <c r="H75" s="1109"/>
      <c r="I75" s="1109"/>
      <c r="J75" s="1109"/>
      <c r="K75" s="1109"/>
      <c r="L75" s="1109"/>
      <c r="M75" s="1109"/>
      <c r="N75" s="1109"/>
      <c r="O75" s="1112"/>
      <c r="P75" s="1112"/>
      <c r="Q75" s="1112"/>
      <c r="R75" s="1112"/>
      <c r="S75" s="1101" t="s">
        <v>603</v>
      </c>
      <c r="T75" s="1102"/>
      <c r="U75" s="2030"/>
      <c r="V75" s="2031"/>
      <c r="W75" s="2031"/>
      <c r="X75" s="2032"/>
      <c r="Y75" s="2030"/>
      <c r="Z75" s="2031"/>
      <c r="AA75" s="2031"/>
      <c r="AB75" s="2032"/>
      <c r="AC75" s="2030"/>
      <c r="AD75" s="2031"/>
      <c r="AE75" s="2031"/>
      <c r="AF75" s="2032"/>
      <c r="AG75" s="2030"/>
      <c r="AH75" s="2031"/>
      <c r="AI75" s="2031"/>
      <c r="AJ75" s="2032"/>
      <c r="AK75" s="2030"/>
      <c r="AL75" s="2031"/>
      <c r="AM75" s="2031"/>
      <c r="AN75" s="2032"/>
      <c r="AO75" s="2030"/>
      <c r="AP75" s="2031"/>
      <c r="AQ75" s="2031"/>
      <c r="AR75" s="2032"/>
      <c r="AS75" s="2030"/>
      <c r="AT75" s="2031"/>
      <c r="AU75" s="2031"/>
      <c r="AV75" s="2032"/>
      <c r="AW75" s="2030"/>
      <c r="AX75" s="2031"/>
      <c r="AY75" s="2031"/>
      <c r="AZ75" s="2032"/>
      <c r="BA75" s="2030"/>
      <c r="BB75" s="2031"/>
      <c r="BC75" s="2031"/>
      <c r="BD75" s="2032"/>
      <c r="BE75" s="2030"/>
      <c r="BF75" s="2031"/>
      <c r="BG75" s="2031"/>
      <c r="BH75" s="2032"/>
      <c r="BI75" s="2030"/>
      <c r="BJ75" s="2031"/>
      <c r="BK75" s="2031"/>
      <c r="BL75" s="2032"/>
      <c r="BM75" s="2030"/>
      <c r="BN75" s="2031"/>
      <c r="BO75" s="2031"/>
      <c r="BP75" s="2032"/>
      <c r="BQ75" s="2030"/>
      <c r="BR75" s="2031"/>
      <c r="BS75" s="2031"/>
      <c r="BT75" s="2032"/>
      <c r="BU75" s="2030"/>
      <c r="BV75" s="2031"/>
      <c r="BW75" s="2031"/>
      <c r="BX75" s="2032"/>
      <c r="BY75" s="2030"/>
      <c r="BZ75" s="2031"/>
      <c r="CA75" s="2031"/>
      <c r="CB75" s="2032"/>
      <c r="CC75" s="2030"/>
      <c r="CD75" s="2031"/>
      <c r="CE75" s="2031"/>
      <c r="CF75" s="2032"/>
      <c r="CG75" s="2030"/>
      <c r="CH75" s="2031"/>
      <c r="CI75" s="2031"/>
      <c r="CJ75" s="2032"/>
      <c r="CK75" s="2030"/>
      <c r="CL75" s="2031"/>
      <c r="CM75" s="2031"/>
      <c r="CN75" s="2032"/>
      <c r="CO75" s="2030"/>
      <c r="CP75" s="2031"/>
      <c r="CQ75" s="2031"/>
      <c r="CR75" s="2032"/>
      <c r="CS75" s="2030"/>
      <c r="CT75" s="2031"/>
      <c r="CU75" s="2031"/>
      <c r="CV75" s="2032"/>
      <c r="CW75" s="2030"/>
      <c r="CX75" s="2031"/>
      <c r="CY75" s="2031"/>
      <c r="CZ75" s="2032"/>
      <c r="DA75" s="2030"/>
      <c r="DB75" s="2031"/>
      <c r="DC75" s="2031"/>
      <c r="DD75" s="2032"/>
      <c r="DE75" s="2024">
        <f t="shared" si="1"/>
        <v>0</v>
      </c>
      <c r="DF75" s="2079"/>
      <c r="DG75" s="2079"/>
      <c r="DH75" s="2080"/>
    </row>
    <row r="76" spans="1:112" ht="19.5" customHeight="1" thickBot="1">
      <c r="A76" s="1149" t="s">
        <v>1072</v>
      </c>
      <c r="B76" s="1150"/>
      <c r="C76" s="1150"/>
      <c r="D76" s="1150"/>
      <c r="E76" s="1151"/>
      <c r="F76" s="1151"/>
      <c r="G76" s="1151"/>
      <c r="H76" s="1151"/>
      <c r="I76" s="1151"/>
      <c r="J76" s="1151"/>
      <c r="K76" s="1151"/>
      <c r="L76" s="1151"/>
      <c r="M76" s="1151"/>
      <c r="N76" s="1151"/>
      <c r="O76" s="1112"/>
      <c r="P76" s="1112"/>
      <c r="Q76" s="1112"/>
      <c r="R76" s="1112"/>
      <c r="S76" s="1101" t="s">
        <v>605</v>
      </c>
      <c r="T76" s="1102"/>
      <c r="U76" s="2037">
        <f>SUM(U74:X75)</f>
        <v>448808</v>
      </c>
      <c r="V76" s="2031"/>
      <c r="W76" s="2031"/>
      <c r="X76" s="2032"/>
      <c r="Y76" s="2037">
        <f>SUM(Y74:AB75)</f>
        <v>375642</v>
      </c>
      <c r="Z76" s="2031"/>
      <c r="AA76" s="2031"/>
      <c r="AB76" s="2032"/>
      <c r="AC76" s="2037">
        <f>SUM(AC74:AF75)</f>
        <v>1041772</v>
      </c>
      <c r="AD76" s="2031"/>
      <c r="AE76" s="2031"/>
      <c r="AF76" s="2032"/>
      <c r="AG76" s="2037">
        <f>SUM(AG74:AJ75)</f>
        <v>188694</v>
      </c>
      <c r="AH76" s="2031"/>
      <c r="AI76" s="2031"/>
      <c r="AJ76" s="2032"/>
      <c r="AK76" s="2037">
        <f>SUM(AK74:AN75)</f>
        <v>4871940</v>
      </c>
      <c r="AL76" s="2031"/>
      <c r="AM76" s="2031"/>
      <c r="AN76" s="2032"/>
      <c r="AO76" s="2037">
        <f>SUM(AO74:AR75)</f>
        <v>2304351</v>
      </c>
      <c r="AP76" s="2031"/>
      <c r="AQ76" s="2031"/>
      <c r="AR76" s="2032"/>
      <c r="AS76" s="2037">
        <f>SUM(AS74:AV75)</f>
        <v>54575</v>
      </c>
      <c r="AT76" s="2031"/>
      <c r="AU76" s="2031"/>
      <c r="AV76" s="2032"/>
      <c r="AW76" s="2037">
        <f>SUM(AW74:AZ75)</f>
        <v>4583</v>
      </c>
      <c r="AX76" s="2031"/>
      <c r="AY76" s="2031"/>
      <c r="AZ76" s="2032"/>
      <c r="BA76" s="2037">
        <f>SUM(BA74:BD75)</f>
        <v>732230</v>
      </c>
      <c r="BB76" s="2031"/>
      <c r="BC76" s="2031"/>
      <c r="BD76" s="2032"/>
      <c r="BE76" s="2037">
        <f>SUM(BE74:BH75)</f>
        <v>9008988</v>
      </c>
      <c r="BF76" s="2031"/>
      <c r="BG76" s="2031"/>
      <c r="BH76" s="2032"/>
      <c r="BI76" s="2037">
        <f>SUM(BI74:BL75)</f>
        <v>0</v>
      </c>
      <c r="BJ76" s="2031"/>
      <c r="BK76" s="2031"/>
      <c r="BL76" s="2032"/>
      <c r="BM76" s="2037">
        <f>SUM(BM74:BP75)</f>
        <v>19636</v>
      </c>
      <c r="BN76" s="2031"/>
      <c r="BO76" s="2031"/>
      <c r="BP76" s="2032"/>
      <c r="BQ76" s="2037">
        <f>SUM(BQ74:BT75)</f>
        <v>43660</v>
      </c>
      <c r="BR76" s="2031"/>
      <c r="BS76" s="2031"/>
      <c r="BT76" s="2032"/>
      <c r="BU76" s="2037">
        <f>SUM(BU74:BX75)</f>
        <v>161418</v>
      </c>
      <c r="BV76" s="2031"/>
      <c r="BW76" s="2031"/>
      <c r="BX76" s="2032"/>
      <c r="BY76" s="2037">
        <f>SUM(BY74:CB75)</f>
        <v>184654</v>
      </c>
      <c r="BZ76" s="2031"/>
      <c r="CA76" s="2031"/>
      <c r="CB76" s="2032"/>
      <c r="CC76" s="2037">
        <f>SUM(CC74:CF75)</f>
        <v>175689</v>
      </c>
      <c r="CD76" s="2031"/>
      <c r="CE76" s="2031"/>
      <c r="CF76" s="2032"/>
      <c r="CG76" s="2037">
        <f>SUM(CG74:CJ75)</f>
        <v>57713</v>
      </c>
      <c r="CH76" s="2031"/>
      <c r="CI76" s="2031"/>
      <c r="CJ76" s="2032"/>
      <c r="CK76" s="2037">
        <f>SUM(CK74:CN75)</f>
        <v>186434</v>
      </c>
      <c r="CL76" s="2031"/>
      <c r="CM76" s="2031"/>
      <c r="CN76" s="2032"/>
      <c r="CO76" s="2037">
        <f>SUM(CO74:CR75)</f>
        <v>62793</v>
      </c>
      <c r="CP76" s="2031"/>
      <c r="CQ76" s="2031"/>
      <c r="CR76" s="2032"/>
      <c r="CS76" s="2037">
        <f>SUM(CS74:CV75)</f>
        <v>52000</v>
      </c>
      <c r="CT76" s="2031"/>
      <c r="CU76" s="2031"/>
      <c r="CV76" s="2032"/>
      <c r="CW76" s="2037">
        <f>SUM(CW74:CZ75)</f>
        <v>52461</v>
      </c>
      <c r="CX76" s="2031"/>
      <c r="CY76" s="2031"/>
      <c r="CZ76" s="2032"/>
      <c r="DA76" s="2037">
        <f>SUM(DA74:DD75)</f>
        <v>274816</v>
      </c>
      <c r="DB76" s="2031"/>
      <c r="DC76" s="2031"/>
      <c r="DD76" s="2032"/>
      <c r="DE76" s="2042">
        <f t="shared" si="1"/>
        <v>20302857</v>
      </c>
      <c r="DF76" s="2081"/>
      <c r="DG76" s="2081"/>
      <c r="DH76" s="2082"/>
    </row>
    <row r="77" spans="1:112" ht="19.5" customHeight="1" thickBot="1">
      <c r="A77" s="1145" t="s">
        <v>1073</v>
      </c>
      <c r="B77" s="1146"/>
      <c r="C77" s="1146"/>
      <c r="D77" s="1146"/>
      <c r="E77" s="1109"/>
      <c r="F77" s="1109"/>
      <c r="G77" s="1109"/>
      <c r="H77" s="1109"/>
      <c r="I77" s="1109"/>
      <c r="J77" s="1109"/>
      <c r="K77" s="1109"/>
      <c r="L77" s="1109"/>
      <c r="M77" s="1109"/>
      <c r="N77" s="1109"/>
      <c r="O77" s="1112"/>
      <c r="P77" s="1112"/>
      <c r="Q77" s="1112"/>
      <c r="R77" s="1112"/>
      <c r="S77" s="1130" t="s">
        <v>607</v>
      </c>
      <c r="T77" s="1131"/>
      <c r="U77" s="2039"/>
      <c r="V77" s="2040"/>
      <c r="W77" s="2040"/>
      <c r="X77" s="2041"/>
      <c r="Y77" s="2039"/>
      <c r="Z77" s="2040"/>
      <c r="AA77" s="2040"/>
      <c r="AB77" s="2041"/>
      <c r="AC77" s="2039"/>
      <c r="AD77" s="2040"/>
      <c r="AE77" s="2040"/>
      <c r="AF77" s="2041"/>
      <c r="AG77" s="2039"/>
      <c r="AH77" s="2040"/>
      <c r="AI77" s="2040"/>
      <c r="AJ77" s="2041"/>
      <c r="AK77" s="2039"/>
      <c r="AL77" s="2040"/>
      <c r="AM77" s="2040"/>
      <c r="AN77" s="2041"/>
      <c r="AO77" s="2039"/>
      <c r="AP77" s="2040"/>
      <c r="AQ77" s="2040"/>
      <c r="AR77" s="2041"/>
      <c r="AS77" s="2039"/>
      <c r="AT77" s="2040"/>
      <c r="AU77" s="2040"/>
      <c r="AV77" s="2041"/>
      <c r="AW77" s="2039"/>
      <c r="AX77" s="2040"/>
      <c r="AY77" s="2040"/>
      <c r="AZ77" s="2041"/>
      <c r="BA77" s="2039"/>
      <c r="BB77" s="2040"/>
      <c r="BC77" s="2040"/>
      <c r="BD77" s="2041"/>
      <c r="BE77" s="2039"/>
      <c r="BF77" s="2040"/>
      <c r="BG77" s="2040"/>
      <c r="BH77" s="2041"/>
      <c r="BI77" s="2039">
        <v>17890</v>
      </c>
      <c r="BJ77" s="2040"/>
      <c r="BK77" s="2040"/>
      <c r="BL77" s="2041"/>
      <c r="BM77" s="2039"/>
      <c r="BN77" s="2040"/>
      <c r="BO77" s="2040"/>
      <c r="BP77" s="2041"/>
      <c r="BQ77" s="2039"/>
      <c r="BR77" s="2040"/>
      <c r="BS77" s="2040"/>
      <c r="BT77" s="2041"/>
      <c r="BU77" s="2039"/>
      <c r="BV77" s="2040"/>
      <c r="BW77" s="2040"/>
      <c r="BX77" s="2041"/>
      <c r="BY77" s="2039"/>
      <c r="BZ77" s="2040"/>
      <c r="CA77" s="2040"/>
      <c r="CB77" s="2041"/>
      <c r="CC77" s="2039"/>
      <c r="CD77" s="2040"/>
      <c r="CE77" s="2040"/>
      <c r="CF77" s="2041"/>
      <c r="CG77" s="2039"/>
      <c r="CH77" s="2040"/>
      <c r="CI77" s="2040"/>
      <c r="CJ77" s="2041"/>
      <c r="CK77" s="2039"/>
      <c r="CL77" s="2040"/>
      <c r="CM77" s="2040"/>
      <c r="CN77" s="2041"/>
      <c r="CO77" s="2039"/>
      <c r="CP77" s="2040"/>
      <c r="CQ77" s="2040"/>
      <c r="CR77" s="2041"/>
      <c r="CS77" s="2039"/>
      <c r="CT77" s="2040"/>
      <c r="CU77" s="2040"/>
      <c r="CV77" s="2041"/>
      <c r="CW77" s="2039"/>
      <c r="CX77" s="2040"/>
      <c r="CY77" s="2040"/>
      <c r="CZ77" s="2041"/>
      <c r="DA77" s="2039"/>
      <c r="DB77" s="2040"/>
      <c r="DC77" s="2040"/>
      <c r="DD77" s="2041"/>
      <c r="DE77" s="2024">
        <f t="shared" si="1"/>
        <v>17890</v>
      </c>
      <c r="DF77" s="2079"/>
      <c r="DG77" s="2079"/>
      <c r="DH77" s="2080"/>
    </row>
    <row r="78" spans="1:112" ht="19.5" customHeight="1" thickBot="1">
      <c r="A78" s="1152" t="s">
        <v>1074</v>
      </c>
      <c r="B78" s="1153"/>
      <c r="C78" s="1153"/>
      <c r="D78" s="1153"/>
      <c r="E78" s="1154"/>
      <c r="F78" s="1154"/>
      <c r="G78" s="1154"/>
      <c r="H78" s="1154"/>
      <c r="I78" s="1154"/>
      <c r="J78" s="1154"/>
      <c r="K78" s="1154"/>
      <c r="L78" s="1154"/>
      <c r="M78" s="1154"/>
      <c r="N78" s="1154"/>
      <c r="O78" s="1155"/>
      <c r="P78" s="1155"/>
      <c r="Q78" s="1155"/>
      <c r="R78" s="1155"/>
      <c r="S78" s="1156" t="s">
        <v>609</v>
      </c>
      <c r="T78" s="1157"/>
      <c r="U78" s="2042">
        <f>SUM(U76:X77)</f>
        <v>448808</v>
      </c>
      <c r="V78" s="2043"/>
      <c r="W78" s="2043"/>
      <c r="X78" s="2044"/>
      <c r="Y78" s="2042">
        <f>SUM(Y76:AB77)</f>
        <v>375642</v>
      </c>
      <c r="Z78" s="2043"/>
      <c r="AA78" s="2043"/>
      <c r="AB78" s="2044"/>
      <c r="AC78" s="2042">
        <f>SUM(AC76:AF77)</f>
        <v>1041772</v>
      </c>
      <c r="AD78" s="2043"/>
      <c r="AE78" s="2043"/>
      <c r="AF78" s="2044"/>
      <c r="AG78" s="2042">
        <f>SUM(AG76:AJ77)</f>
        <v>188694</v>
      </c>
      <c r="AH78" s="2043"/>
      <c r="AI78" s="2043"/>
      <c r="AJ78" s="2044"/>
      <c r="AK78" s="2042">
        <f>SUM(AK76:AN77)</f>
        <v>4871940</v>
      </c>
      <c r="AL78" s="2043"/>
      <c r="AM78" s="2043"/>
      <c r="AN78" s="2044"/>
      <c r="AO78" s="2042">
        <f>SUM(AO76:AR77)</f>
        <v>2304351</v>
      </c>
      <c r="AP78" s="2043"/>
      <c r="AQ78" s="2043"/>
      <c r="AR78" s="2044"/>
      <c r="AS78" s="2042">
        <f>SUM(AS76:AV77)</f>
        <v>54575</v>
      </c>
      <c r="AT78" s="2043"/>
      <c r="AU78" s="2043"/>
      <c r="AV78" s="2044"/>
      <c r="AW78" s="2042">
        <f>SUM(AW76:AZ77)</f>
        <v>4583</v>
      </c>
      <c r="AX78" s="2043"/>
      <c r="AY78" s="2043"/>
      <c r="AZ78" s="2044"/>
      <c r="BA78" s="2042">
        <f>SUM(BA76:BD77)</f>
        <v>732230</v>
      </c>
      <c r="BB78" s="2043"/>
      <c r="BC78" s="2043"/>
      <c r="BD78" s="2044"/>
      <c r="BE78" s="2042">
        <f>SUM(BE76:BH77)</f>
        <v>9008988</v>
      </c>
      <c r="BF78" s="2043"/>
      <c r="BG78" s="2043"/>
      <c r="BH78" s="2044"/>
      <c r="BI78" s="2042">
        <f>SUM(BI76:BL77)</f>
        <v>17890</v>
      </c>
      <c r="BJ78" s="2043"/>
      <c r="BK78" s="2043"/>
      <c r="BL78" s="2044"/>
      <c r="BM78" s="2042">
        <f>SUM(BM76:BP77)</f>
        <v>19636</v>
      </c>
      <c r="BN78" s="2043"/>
      <c r="BO78" s="2043"/>
      <c r="BP78" s="2044"/>
      <c r="BQ78" s="2042">
        <f>SUM(BQ76:BT77)</f>
        <v>43660</v>
      </c>
      <c r="BR78" s="2043"/>
      <c r="BS78" s="2043"/>
      <c r="BT78" s="2044"/>
      <c r="BU78" s="2042">
        <f>SUM(BU76:BX77)</f>
        <v>161418</v>
      </c>
      <c r="BV78" s="2043"/>
      <c r="BW78" s="2043"/>
      <c r="BX78" s="2044"/>
      <c r="BY78" s="2042">
        <f>SUM(BY76:CB77)</f>
        <v>184654</v>
      </c>
      <c r="BZ78" s="2043"/>
      <c r="CA78" s="2043"/>
      <c r="CB78" s="2044"/>
      <c r="CC78" s="2042">
        <f>SUM(CC76:CF77)</f>
        <v>175689</v>
      </c>
      <c r="CD78" s="2043"/>
      <c r="CE78" s="2043"/>
      <c r="CF78" s="2044"/>
      <c r="CG78" s="2042">
        <f>SUM(CG76:CJ77)</f>
        <v>57713</v>
      </c>
      <c r="CH78" s="2043"/>
      <c r="CI78" s="2043"/>
      <c r="CJ78" s="2044"/>
      <c r="CK78" s="2042">
        <f>SUM(CK76:CN77)</f>
        <v>186434</v>
      </c>
      <c r="CL78" s="2043"/>
      <c r="CM78" s="2043"/>
      <c r="CN78" s="2044"/>
      <c r="CO78" s="2042">
        <f>SUM(CO76:CR77)</f>
        <v>62793</v>
      </c>
      <c r="CP78" s="2043"/>
      <c r="CQ78" s="2043"/>
      <c r="CR78" s="2044"/>
      <c r="CS78" s="2042">
        <f>SUM(CS76:CV77)</f>
        <v>52000</v>
      </c>
      <c r="CT78" s="2043"/>
      <c r="CU78" s="2043"/>
      <c r="CV78" s="2044"/>
      <c r="CW78" s="2042">
        <f>SUM(CW76:CZ77)</f>
        <v>52461</v>
      </c>
      <c r="CX78" s="2043"/>
      <c r="CY78" s="2043"/>
      <c r="CZ78" s="2044"/>
      <c r="DA78" s="2042">
        <f>SUM(DA76:DD77)</f>
        <v>274816</v>
      </c>
      <c r="DB78" s="2043"/>
      <c r="DC78" s="2043"/>
      <c r="DD78" s="2044"/>
      <c r="DE78" s="2042">
        <f t="shared" si="1"/>
        <v>20320747</v>
      </c>
      <c r="DF78" s="2081"/>
      <c r="DG78" s="2081"/>
      <c r="DH78" s="2082"/>
    </row>
    <row r="79" spans="1:112" ht="19.5" customHeight="1">
      <c r="A79" s="1147" t="s">
        <v>1075</v>
      </c>
      <c r="B79" s="1133"/>
      <c r="C79" s="1133"/>
      <c r="D79" s="1133"/>
      <c r="E79" s="1112"/>
      <c r="F79" s="1112"/>
      <c r="G79" s="1112"/>
      <c r="H79" s="1112"/>
      <c r="I79" s="1112"/>
      <c r="J79" s="1112"/>
      <c r="K79" s="1112"/>
      <c r="L79" s="1112"/>
      <c r="M79" s="1112"/>
      <c r="N79" s="1112"/>
      <c r="O79" s="1112"/>
      <c r="P79" s="1112"/>
      <c r="Q79" s="1112"/>
      <c r="R79" s="1158"/>
      <c r="S79" s="1159"/>
      <c r="T79" s="1099"/>
      <c r="U79" s="1141"/>
      <c r="V79" s="1141"/>
      <c r="W79" s="1141"/>
      <c r="X79" s="1160"/>
      <c r="Y79" s="1141"/>
      <c r="Z79" s="1141"/>
      <c r="AA79" s="1141"/>
      <c r="AB79" s="1160"/>
      <c r="AC79" s="1141"/>
      <c r="AD79" s="1141"/>
      <c r="AE79" s="1141"/>
      <c r="AF79" s="1160"/>
      <c r="AG79" s="1141"/>
      <c r="AH79" s="1141"/>
      <c r="AI79" s="1141"/>
      <c r="AJ79" s="1160"/>
      <c r="AK79" s="1141"/>
      <c r="AL79" s="1141"/>
      <c r="AM79" s="1141"/>
      <c r="AN79" s="1160"/>
      <c r="AO79" s="1141"/>
      <c r="AP79" s="1141"/>
      <c r="AQ79" s="1141"/>
      <c r="AR79" s="1160"/>
      <c r="AS79" s="1141"/>
      <c r="AT79" s="1141"/>
      <c r="AU79" s="1141"/>
      <c r="AV79" s="1160"/>
      <c r="AW79" s="1141"/>
      <c r="AX79" s="1141"/>
      <c r="AY79" s="1141"/>
      <c r="AZ79" s="1160"/>
      <c r="BA79" s="1141"/>
      <c r="BB79" s="1141"/>
      <c r="BC79" s="1141"/>
      <c r="BD79" s="1161"/>
      <c r="BE79" s="1141"/>
      <c r="BF79" s="1141"/>
      <c r="BG79" s="1141"/>
      <c r="BH79" s="1160"/>
      <c r="BI79" s="1141"/>
      <c r="BJ79" s="1141"/>
      <c r="BK79" s="1141"/>
      <c r="BL79" s="1160"/>
      <c r="BM79" s="1141"/>
      <c r="BN79" s="1141"/>
      <c r="BO79" s="1141"/>
      <c r="BP79" s="1160"/>
      <c r="BQ79" s="1141"/>
      <c r="BR79" s="1141"/>
      <c r="BS79" s="1141"/>
      <c r="BT79" s="1160"/>
      <c r="BU79" s="1141"/>
      <c r="BV79" s="1141"/>
      <c r="BW79" s="1141"/>
      <c r="BX79" s="1160"/>
      <c r="BY79" s="1141"/>
      <c r="BZ79" s="1141"/>
      <c r="CA79" s="1141"/>
      <c r="CB79" s="1160"/>
      <c r="CC79" s="1141"/>
      <c r="CD79" s="1141"/>
      <c r="CE79" s="1141"/>
      <c r="CF79" s="1160"/>
      <c r="CG79" s="1141"/>
      <c r="CH79" s="1141"/>
      <c r="CI79" s="1141"/>
      <c r="CJ79" s="1160"/>
      <c r="CK79" s="1141"/>
      <c r="CL79" s="1141"/>
      <c r="CM79" s="1141"/>
      <c r="CN79" s="1161"/>
      <c r="CO79" s="1141"/>
      <c r="CP79" s="1141"/>
      <c r="CQ79" s="1141"/>
      <c r="CR79" s="1160"/>
      <c r="CS79" s="1141"/>
      <c r="CT79" s="1141"/>
      <c r="CU79" s="1141"/>
      <c r="CV79" s="1160"/>
      <c r="CW79" s="1141"/>
      <c r="CX79" s="1141"/>
      <c r="CY79" s="1141"/>
      <c r="CZ79" s="1160"/>
      <c r="DA79" s="1141"/>
      <c r="DB79" s="1141"/>
      <c r="DC79" s="1141"/>
      <c r="DD79" s="1160"/>
      <c r="DE79" s="1141"/>
      <c r="DF79" s="1141"/>
      <c r="DG79" s="1141"/>
      <c r="DH79" s="1161"/>
    </row>
    <row r="80" spans="1:112" ht="19.5" customHeight="1">
      <c r="A80" s="1147"/>
      <c r="B80" s="2054" t="s">
        <v>1076</v>
      </c>
      <c r="C80" s="2055"/>
      <c r="D80" s="2055"/>
      <c r="E80" s="2055"/>
      <c r="F80" s="2055"/>
      <c r="G80" s="2055"/>
      <c r="H80" s="2055"/>
      <c r="I80" s="2055"/>
      <c r="J80" s="2055"/>
      <c r="K80" s="2055"/>
      <c r="L80" s="2055"/>
      <c r="M80" s="2055"/>
      <c r="N80" s="2055"/>
      <c r="O80" s="2055"/>
      <c r="P80" s="2055"/>
      <c r="Q80" s="2055"/>
      <c r="R80" s="2056"/>
      <c r="S80" s="1101" t="s">
        <v>611</v>
      </c>
      <c r="T80" s="1102"/>
      <c r="U80" s="2030"/>
      <c r="V80" s="2031"/>
      <c r="W80" s="2031"/>
      <c r="X80" s="2032"/>
      <c r="Y80" s="2030"/>
      <c r="Z80" s="2031"/>
      <c r="AA80" s="2031"/>
      <c r="AB80" s="2032"/>
      <c r="AC80" s="2030"/>
      <c r="AD80" s="2031"/>
      <c r="AE80" s="2031"/>
      <c r="AF80" s="2032"/>
      <c r="AG80" s="2030"/>
      <c r="AH80" s="2031"/>
      <c r="AI80" s="2031"/>
      <c r="AJ80" s="2032"/>
      <c r="AK80" s="2030"/>
      <c r="AL80" s="2031"/>
      <c r="AM80" s="2031"/>
      <c r="AN80" s="2032"/>
      <c r="AO80" s="2030">
        <v>216</v>
      </c>
      <c r="AP80" s="2031"/>
      <c r="AQ80" s="2031"/>
      <c r="AR80" s="2032"/>
      <c r="AS80" s="2030"/>
      <c r="AT80" s="2031"/>
      <c r="AU80" s="2031"/>
      <c r="AV80" s="2032"/>
      <c r="AW80" s="2030"/>
      <c r="AX80" s="2031"/>
      <c r="AY80" s="2031"/>
      <c r="AZ80" s="2032"/>
      <c r="BA80" s="2030"/>
      <c r="BB80" s="2031"/>
      <c r="BC80" s="2031"/>
      <c r="BD80" s="2032"/>
      <c r="BE80" s="2030"/>
      <c r="BF80" s="2031"/>
      <c r="BG80" s="2031"/>
      <c r="BH80" s="2032"/>
      <c r="BI80" s="2030"/>
      <c r="BJ80" s="2031"/>
      <c r="BK80" s="2031"/>
      <c r="BL80" s="2032"/>
      <c r="BM80" s="2030"/>
      <c r="BN80" s="2031"/>
      <c r="BO80" s="2031"/>
      <c r="BP80" s="2032"/>
      <c r="BQ80" s="2030"/>
      <c r="BR80" s="2031"/>
      <c r="BS80" s="2031"/>
      <c r="BT80" s="2032"/>
      <c r="BU80" s="2030"/>
      <c r="BV80" s="2031"/>
      <c r="BW80" s="2031"/>
      <c r="BX80" s="2032"/>
      <c r="BY80" s="2030"/>
      <c r="BZ80" s="2031"/>
      <c r="CA80" s="2031"/>
      <c r="CB80" s="2032"/>
      <c r="CC80" s="2030"/>
      <c r="CD80" s="2031"/>
      <c r="CE80" s="2031"/>
      <c r="CF80" s="2032"/>
      <c r="CG80" s="2030"/>
      <c r="CH80" s="2031"/>
      <c r="CI80" s="2031"/>
      <c r="CJ80" s="2032"/>
      <c r="CK80" s="2030"/>
      <c r="CL80" s="2031"/>
      <c r="CM80" s="2031"/>
      <c r="CN80" s="2032"/>
      <c r="CO80" s="2030"/>
      <c r="CP80" s="2031"/>
      <c r="CQ80" s="2031"/>
      <c r="CR80" s="2032"/>
      <c r="CS80" s="2030"/>
      <c r="CT80" s="2031"/>
      <c r="CU80" s="2031"/>
      <c r="CV80" s="2032"/>
      <c r="CW80" s="2030"/>
      <c r="CX80" s="2031"/>
      <c r="CY80" s="2031"/>
      <c r="CZ80" s="2032"/>
      <c r="DA80" s="2030"/>
      <c r="DB80" s="2031"/>
      <c r="DC80" s="2031"/>
      <c r="DD80" s="2032"/>
      <c r="DE80" s="2030">
        <v>216</v>
      </c>
      <c r="DF80" s="2083"/>
      <c r="DG80" s="2083"/>
      <c r="DH80" s="2084"/>
    </row>
    <row r="81" spans="1:112" ht="19.5" customHeight="1">
      <c r="A81" s="1147"/>
      <c r="B81" s="2057" t="s">
        <v>1077</v>
      </c>
      <c r="C81" s="2058"/>
      <c r="D81" s="2058"/>
      <c r="E81" s="2058"/>
      <c r="F81" s="2058"/>
      <c r="G81" s="2058"/>
      <c r="H81" s="2058"/>
      <c r="I81" s="2058"/>
      <c r="J81" s="2058"/>
      <c r="K81" s="2058"/>
      <c r="L81" s="2058"/>
      <c r="M81" s="2058"/>
      <c r="N81" s="2058"/>
      <c r="O81" s="2058"/>
      <c r="P81" s="2058"/>
      <c r="Q81" s="2058"/>
      <c r="R81" s="2059"/>
      <c r="S81" s="1101" t="s">
        <v>613</v>
      </c>
      <c r="T81" s="1102"/>
      <c r="U81" s="2030"/>
      <c r="V81" s="2031"/>
      <c r="W81" s="2031"/>
      <c r="X81" s="2032"/>
      <c r="Y81" s="2030"/>
      <c r="Z81" s="2031"/>
      <c r="AA81" s="2031"/>
      <c r="AB81" s="2032"/>
      <c r="AC81" s="2030"/>
      <c r="AD81" s="2031"/>
      <c r="AE81" s="2031"/>
      <c r="AF81" s="2032"/>
      <c r="AG81" s="2030"/>
      <c r="AH81" s="2031"/>
      <c r="AI81" s="2031"/>
      <c r="AJ81" s="2032"/>
      <c r="AK81" s="2030"/>
      <c r="AL81" s="2031"/>
      <c r="AM81" s="2031"/>
      <c r="AN81" s="2032"/>
      <c r="AO81" s="2030">
        <v>216</v>
      </c>
      <c r="AP81" s="2031"/>
      <c r="AQ81" s="2031"/>
      <c r="AR81" s="2032"/>
      <c r="AS81" s="2030"/>
      <c r="AT81" s="2031"/>
      <c r="AU81" s="2031"/>
      <c r="AV81" s="2032"/>
      <c r="AW81" s="2030"/>
      <c r="AX81" s="2031"/>
      <c r="AY81" s="2031"/>
      <c r="AZ81" s="2032"/>
      <c r="BA81" s="2030"/>
      <c r="BB81" s="2031"/>
      <c r="BC81" s="2031"/>
      <c r="BD81" s="2032"/>
      <c r="BE81" s="2030"/>
      <c r="BF81" s="2031"/>
      <c r="BG81" s="2031"/>
      <c r="BH81" s="2032"/>
      <c r="BI81" s="2030"/>
      <c r="BJ81" s="2031"/>
      <c r="BK81" s="2031"/>
      <c r="BL81" s="2032"/>
      <c r="BM81" s="2030"/>
      <c r="BN81" s="2031"/>
      <c r="BO81" s="2031"/>
      <c r="BP81" s="2032"/>
      <c r="BQ81" s="2030"/>
      <c r="BR81" s="2031"/>
      <c r="BS81" s="2031"/>
      <c r="BT81" s="2032"/>
      <c r="BU81" s="2030"/>
      <c r="BV81" s="2031"/>
      <c r="BW81" s="2031"/>
      <c r="BX81" s="2032"/>
      <c r="BY81" s="2030"/>
      <c r="BZ81" s="2031"/>
      <c r="CA81" s="2031"/>
      <c r="CB81" s="2032"/>
      <c r="CC81" s="2030"/>
      <c r="CD81" s="2031"/>
      <c r="CE81" s="2031"/>
      <c r="CF81" s="2032"/>
      <c r="CG81" s="2030"/>
      <c r="CH81" s="2031"/>
      <c r="CI81" s="2031"/>
      <c r="CJ81" s="2032"/>
      <c r="CK81" s="2030"/>
      <c r="CL81" s="2031"/>
      <c r="CM81" s="2031"/>
      <c r="CN81" s="2032"/>
      <c r="CO81" s="2030"/>
      <c r="CP81" s="2031"/>
      <c r="CQ81" s="2031"/>
      <c r="CR81" s="2032"/>
      <c r="CS81" s="2030"/>
      <c r="CT81" s="2031"/>
      <c r="CU81" s="2031"/>
      <c r="CV81" s="2032"/>
      <c r="CW81" s="2030"/>
      <c r="CX81" s="2031"/>
      <c r="CY81" s="2031"/>
      <c r="CZ81" s="2032"/>
      <c r="DA81" s="2030"/>
      <c r="DB81" s="2031"/>
      <c r="DC81" s="2031"/>
      <c r="DD81" s="2032"/>
      <c r="DE81" s="2030">
        <v>216</v>
      </c>
      <c r="DF81" s="2083"/>
      <c r="DG81" s="2083"/>
      <c r="DH81" s="2084"/>
    </row>
    <row r="82" spans="1:112" ht="19.5" customHeight="1">
      <c r="A82" s="1145" t="s">
        <v>1078</v>
      </c>
      <c r="B82" s="1146"/>
      <c r="C82" s="1146"/>
      <c r="D82" s="1146"/>
      <c r="E82" s="1109"/>
      <c r="F82" s="1109"/>
      <c r="G82" s="1109"/>
      <c r="H82" s="1109"/>
      <c r="I82" s="1109"/>
      <c r="J82" s="1109"/>
      <c r="K82" s="1109"/>
      <c r="L82" s="1109"/>
      <c r="M82" s="1109"/>
      <c r="N82" s="1109"/>
      <c r="O82" s="1112"/>
      <c r="P82" s="1112"/>
      <c r="Q82" s="1112"/>
      <c r="R82" s="1112"/>
      <c r="S82" s="1162"/>
      <c r="T82" s="1091"/>
      <c r="U82" s="1141"/>
      <c r="V82" s="1141"/>
      <c r="W82" s="1141"/>
      <c r="X82" s="1141"/>
      <c r="Y82" s="1141"/>
      <c r="Z82" s="1141"/>
      <c r="AA82" s="1141"/>
      <c r="AB82" s="1141"/>
      <c r="AC82" s="1141"/>
      <c r="AD82" s="1141"/>
      <c r="AE82" s="1141"/>
      <c r="AF82" s="1141"/>
      <c r="AG82" s="1141"/>
      <c r="AH82" s="1141"/>
      <c r="AI82" s="1141"/>
      <c r="AJ82" s="1141"/>
      <c r="AK82" s="1141"/>
      <c r="AL82" s="1141"/>
      <c r="AM82" s="1141"/>
      <c r="AN82" s="1141"/>
      <c r="AO82" s="1141"/>
      <c r="AP82" s="1141"/>
      <c r="AQ82" s="1141"/>
      <c r="AR82" s="1141"/>
      <c r="AS82" s="1141"/>
      <c r="AT82" s="1141"/>
      <c r="AU82" s="1141"/>
      <c r="AV82" s="1141"/>
      <c r="AW82" s="1141"/>
      <c r="AX82" s="1141"/>
      <c r="AY82" s="1141"/>
      <c r="AZ82" s="1141"/>
      <c r="BA82" s="1141"/>
      <c r="BB82" s="1141"/>
      <c r="BC82" s="1141"/>
      <c r="BD82" s="1161"/>
      <c r="BE82" s="1141"/>
      <c r="BF82" s="1141"/>
      <c r="BG82" s="1141"/>
      <c r="BH82" s="1141"/>
      <c r="BI82" s="1141"/>
      <c r="BJ82" s="1141"/>
      <c r="BK82" s="1141"/>
      <c r="BL82" s="1141"/>
      <c r="BM82" s="1141"/>
      <c r="BN82" s="1141"/>
      <c r="BO82" s="1141"/>
      <c r="BP82" s="1141"/>
      <c r="BQ82" s="1141"/>
      <c r="BR82" s="1141"/>
      <c r="BS82" s="1141"/>
      <c r="BT82" s="1141"/>
      <c r="BU82" s="1141"/>
      <c r="BV82" s="1141"/>
      <c r="BW82" s="1141"/>
      <c r="BX82" s="1141"/>
      <c r="BY82" s="1141"/>
      <c r="BZ82" s="1141"/>
      <c r="CA82" s="1141"/>
      <c r="CB82" s="1141"/>
      <c r="CC82" s="1141"/>
      <c r="CD82" s="1141"/>
      <c r="CE82" s="1141"/>
      <c r="CF82" s="1141"/>
      <c r="CG82" s="1141"/>
      <c r="CH82" s="1141"/>
      <c r="CI82" s="1141"/>
      <c r="CJ82" s="1141"/>
      <c r="CK82" s="1141"/>
      <c r="CL82" s="1141"/>
      <c r="CM82" s="1141"/>
      <c r="CN82" s="1161"/>
      <c r="CO82" s="1141"/>
      <c r="CP82" s="1141"/>
      <c r="CQ82" s="1141"/>
      <c r="CR82" s="1141"/>
      <c r="CS82" s="1141"/>
      <c r="CT82" s="1141"/>
      <c r="CU82" s="1141"/>
      <c r="CV82" s="1141"/>
      <c r="CW82" s="1141"/>
      <c r="CX82" s="1141"/>
      <c r="CY82" s="1141"/>
      <c r="CZ82" s="1141"/>
      <c r="DA82" s="1141"/>
      <c r="DB82" s="1141"/>
      <c r="DC82" s="1141"/>
      <c r="DD82" s="1141"/>
      <c r="DE82" s="1141"/>
      <c r="DF82" s="1141"/>
      <c r="DG82" s="1141"/>
      <c r="DH82" s="1161"/>
    </row>
    <row r="83" spans="1:112" ht="21.75" customHeight="1">
      <c r="A83" s="1147"/>
      <c r="B83" s="2054" t="s">
        <v>1076</v>
      </c>
      <c r="C83" s="2055"/>
      <c r="D83" s="2055"/>
      <c r="E83" s="2055"/>
      <c r="F83" s="2055"/>
      <c r="G83" s="2055"/>
      <c r="H83" s="2055"/>
      <c r="I83" s="2055"/>
      <c r="J83" s="2055"/>
      <c r="K83" s="2055"/>
      <c r="L83" s="2055"/>
      <c r="M83" s="2055"/>
      <c r="N83" s="2055"/>
      <c r="O83" s="2055"/>
      <c r="P83" s="2055"/>
      <c r="Q83" s="2055"/>
      <c r="R83" s="2056"/>
      <c r="S83" s="2050" t="s">
        <v>615</v>
      </c>
      <c r="T83" s="2051"/>
      <c r="U83" s="2030"/>
      <c r="V83" s="2031"/>
      <c r="W83" s="2031"/>
      <c r="X83" s="2032"/>
      <c r="Y83" s="2030"/>
      <c r="Z83" s="2031"/>
      <c r="AA83" s="2031"/>
      <c r="AB83" s="2032"/>
      <c r="AC83" s="2030"/>
      <c r="AD83" s="2031"/>
      <c r="AE83" s="2031"/>
      <c r="AF83" s="2032"/>
      <c r="AG83" s="2030"/>
      <c r="AH83" s="2031"/>
      <c r="AI83" s="2031"/>
      <c r="AJ83" s="2032"/>
      <c r="AK83" s="2030"/>
      <c r="AL83" s="2031"/>
      <c r="AM83" s="2031"/>
      <c r="AN83" s="2032"/>
      <c r="AO83" s="2030">
        <v>1</v>
      </c>
      <c r="AP83" s="2031"/>
      <c r="AQ83" s="2031"/>
      <c r="AR83" s="2032"/>
      <c r="AS83" s="2030"/>
      <c r="AT83" s="2031"/>
      <c r="AU83" s="2031"/>
      <c r="AV83" s="2032"/>
      <c r="AW83" s="2030"/>
      <c r="AX83" s="2031"/>
      <c r="AY83" s="2031"/>
      <c r="AZ83" s="2032"/>
      <c r="BA83" s="2030"/>
      <c r="BB83" s="2031"/>
      <c r="BC83" s="2031"/>
      <c r="BD83" s="2032"/>
      <c r="BE83" s="2030"/>
      <c r="BF83" s="2031"/>
      <c r="BG83" s="2031"/>
      <c r="BH83" s="2032"/>
      <c r="BI83" s="2030"/>
      <c r="BJ83" s="2031"/>
      <c r="BK83" s="2031"/>
      <c r="BL83" s="2032"/>
      <c r="BM83" s="2030"/>
      <c r="BN83" s="2031"/>
      <c r="BO83" s="2031"/>
      <c r="BP83" s="2032"/>
      <c r="BQ83" s="2030"/>
      <c r="BR83" s="2031"/>
      <c r="BS83" s="2031"/>
      <c r="BT83" s="2032"/>
      <c r="BU83" s="2030"/>
      <c r="BV83" s="2031"/>
      <c r="BW83" s="2031"/>
      <c r="BX83" s="2032"/>
      <c r="BY83" s="2030"/>
      <c r="BZ83" s="2031"/>
      <c r="CA83" s="2031"/>
      <c r="CB83" s="2032"/>
      <c r="CC83" s="2030"/>
      <c r="CD83" s="2031"/>
      <c r="CE83" s="2031"/>
      <c r="CF83" s="2032"/>
      <c r="CG83" s="2030"/>
      <c r="CH83" s="2031"/>
      <c r="CI83" s="2031"/>
      <c r="CJ83" s="2032"/>
      <c r="CK83" s="2030"/>
      <c r="CL83" s="2031"/>
      <c r="CM83" s="2031"/>
      <c r="CN83" s="2032"/>
      <c r="CO83" s="2030"/>
      <c r="CP83" s="2031"/>
      <c r="CQ83" s="2031"/>
      <c r="CR83" s="2032"/>
      <c r="CS83" s="2030"/>
      <c r="CT83" s="2031"/>
      <c r="CU83" s="2031"/>
      <c r="CV83" s="2032"/>
      <c r="CW83" s="2030"/>
      <c r="CX83" s="2031"/>
      <c r="CY83" s="2031"/>
      <c r="CZ83" s="2032"/>
      <c r="DA83" s="2030"/>
      <c r="DB83" s="2031"/>
      <c r="DC83" s="2031"/>
      <c r="DD83" s="2032"/>
      <c r="DE83" s="2030">
        <v>1</v>
      </c>
      <c r="DF83" s="2083"/>
      <c r="DG83" s="2083"/>
      <c r="DH83" s="2084"/>
    </row>
    <row r="84" spans="1:112" ht="21.75" customHeight="1" thickBot="1">
      <c r="A84" s="1163" t="s">
        <v>222</v>
      </c>
      <c r="B84" s="2060" t="s">
        <v>1077</v>
      </c>
      <c r="C84" s="2061"/>
      <c r="D84" s="2061"/>
      <c r="E84" s="2061"/>
      <c r="F84" s="2061"/>
      <c r="G84" s="2061"/>
      <c r="H84" s="2061"/>
      <c r="I84" s="2061"/>
      <c r="J84" s="2061"/>
      <c r="K84" s="2061"/>
      <c r="L84" s="2061"/>
      <c r="M84" s="2061"/>
      <c r="N84" s="2061"/>
      <c r="O84" s="2061"/>
      <c r="P84" s="2061"/>
      <c r="Q84" s="2061"/>
      <c r="R84" s="2062"/>
      <c r="S84" s="2052" t="s">
        <v>617</v>
      </c>
      <c r="T84" s="2053"/>
      <c r="U84" s="2039"/>
      <c r="V84" s="2040"/>
      <c r="W84" s="2040"/>
      <c r="X84" s="2041"/>
      <c r="Y84" s="2039"/>
      <c r="Z84" s="2040"/>
      <c r="AA84" s="2040"/>
      <c r="AB84" s="2041"/>
      <c r="AC84" s="2039"/>
      <c r="AD84" s="2040"/>
      <c r="AE84" s="2040"/>
      <c r="AF84" s="2041"/>
      <c r="AG84" s="2039"/>
      <c r="AH84" s="2040"/>
      <c r="AI84" s="2040"/>
      <c r="AJ84" s="2041"/>
      <c r="AK84" s="2039"/>
      <c r="AL84" s="2040"/>
      <c r="AM84" s="2040"/>
      <c r="AN84" s="2041"/>
      <c r="AO84" s="2039">
        <v>1</v>
      </c>
      <c r="AP84" s="2040"/>
      <c r="AQ84" s="2040"/>
      <c r="AR84" s="2041"/>
      <c r="AS84" s="2039"/>
      <c r="AT84" s="2040"/>
      <c r="AU84" s="2040"/>
      <c r="AV84" s="2041"/>
      <c r="AW84" s="2039"/>
      <c r="AX84" s="2040"/>
      <c r="AY84" s="2040"/>
      <c r="AZ84" s="2041"/>
      <c r="BA84" s="2030"/>
      <c r="BB84" s="2031"/>
      <c r="BC84" s="2031"/>
      <c r="BD84" s="2032"/>
      <c r="BE84" s="2039"/>
      <c r="BF84" s="2040"/>
      <c r="BG84" s="2040"/>
      <c r="BH84" s="2041"/>
      <c r="BI84" s="2039"/>
      <c r="BJ84" s="2040"/>
      <c r="BK84" s="2040"/>
      <c r="BL84" s="2041"/>
      <c r="BM84" s="2039"/>
      <c r="BN84" s="2040"/>
      <c r="BO84" s="2040"/>
      <c r="BP84" s="2041"/>
      <c r="BQ84" s="2039"/>
      <c r="BR84" s="2040"/>
      <c r="BS84" s="2040"/>
      <c r="BT84" s="2041"/>
      <c r="BU84" s="2039"/>
      <c r="BV84" s="2040"/>
      <c r="BW84" s="2040"/>
      <c r="BX84" s="2041"/>
      <c r="BY84" s="2039"/>
      <c r="BZ84" s="2040"/>
      <c r="CA84" s="2040"/>
      <c r="CB84" s="2041"/>
      <c r="CC84" s="2039"/>
      <c r="CD84" s="2040"/>
      <c r="CE84" s="2040"/>
      <c r="CF84" s="2041"/>
      <c r="CG84" s="2039"/>
      <c r="CH84" s="2040"/>
      <c r="CI84" s="2040"/>
      <c r="CJ84" s="2041"/>
      <c r="CK84" s="2030"/>
      <c r="CL84" s="2031"/>
      <c r="CM84" s="2031"/>
      <c r="CN84" s="2032"/>
      <c r="CO84" s="2039"/>
      <c r="CP84" s="2040"/>
      <c r="CQ84" s="2040"/>
      <c r="CR84" s="2041"/>
      <c r="CS84" s="2039"/>
      <c r="CT84" s="2040"/>
      <c r="CU84" s="2040"/>
      <c r="CV84" s="2041"/>
      <c r="CW84" s="2039"/>
      <c r="CX84" s="2040"/>
      <c r="CY84" s="2040"/>
      <c r="CZ84" s="2041"/>
      <c r="DA84" s="2039"/>
      <c r="DB84" s="2040"/>
      <c r="DC84" s="2040"/>
      <c r="DD84" s="2041"/>
      <c r="DE84" s="2030">
        <v>1</v>
      </c>
      <c r="DF84" s="2083"/>
      <c r="DG84" s="2083"/>
      <c r="DH84" s="2084"/>
    </row>
    <row r="85" spans="1:4" ht="21.75" customHeight="1">
      <c r="A85" s="1164"/>
      <c r="B85" s="1164"/>
      <c r="C85" s="1164"/>
      <c r="D85" s="1164"/>
    </row>
    <row r="86" spans="1:4" ht="21.75" customHeight="1">
      <c r="A86" s="1164"/>
      <c r="B86" s="1164"/>
      <c r="C86" s="1164"/>
      <c r="D86" s="1164"/>
    </row>
    <row r="87" spans="1:4" ht="21.75" customHeight="1">
      <c r="A87" s="1164"/>
      <c r="B87" s="1164"/>
      <c r="C87" s="1164"/>
      <c r="D87" s="1164"/>
    </row>
    <row r="88" spans="1:4" ht="21.75" customHeight="1">
      <c r="A88" s="1164"/>
      <c r="B88" s="1164"/>
      <c r="C88" s="1164"/>
      <c r="D88" s="1164"/>
    </row>
    <row r="89" spans="1:4" ht="21.75" customHeight="1">
      <c r="A89" s="1164"/>
      <c r="B89" s="1164"/>
      <c r="C89" s="1164"/>
      <c r="D89" s="1164"/>
    </row>
    <row r="90" spans="1:4" ht="21.75" customHeight="1">
      <c r="A90" s="1164"/>
      <c r="B90" s="1164"/>
      <c r="C90" s="1164"/>
      <c r="D90" s="1164"/>
    </row>
    <row r="91" spans="1:4" ht="21.75" customHeight="1">
      <c r="A91" s="1164"/>
      <c r="B91" s="1164"/>
      <c r="C91" s="1164"/>
      <c r="D91" s="1164"/>
    </row>
    <row r="92" spans="1:4" ht="21.75" customHeight="1">
      <c r="A92" s="1164"/>
      <c r="B92" s="1164"/>
      <c r="C92" s="1164"/>
      <c r="D92" s="1164"/>
    </row>
    <row r="93" spans="1:4" ht="21.75" customHeight="1">
      <c r="A93" s="1164"/>
      <c r="B93" s="1164"/>
      <c r="C93" s="1164"/>
      <c r="D93" s="1164"/>
    </row>
    <row r="94" spans="1:4" ht="21.75" customHeight="1">
      <c r="A94" s="1164"/>
      <c r="B94" s="1164"/>
      <c r="C94" s="1164"/>
      <c r="D94" s="1164"/>
    </row>
    <row r="95" spans="1:4" ht="21.75" customHeight="1">
      <c r="A95" s="1164"/>
      <c r="B95" s="1164"/>
      <c r="C95" s="1164"/>
      <c r="D95" s="1164"/>
    </row>
    <row r="96" spans="1:4" ht="21.75" customHeight="1">
      <c r="A96" s="1164"/>
      <c r="B96" s="1164"/>
      <c r="C96" s="1164"/>
      <c r="D96" s="1164"/>
    </row>
    <row r="97" spans="1:4" ht="21.75" customHeight="1">
      <c r="A97" s="1164"/>
      <c r="B97" s="1164"/>
      <c r="C97" s="1164"/>
      <c r="D97" s="1164"/>
    </row>
    <row r="98" spans="1:4" ht="21.75" customHeight="1">
      <c r="A98" s="1164"/>
      <c r="B98" s="1164"/>
      <c r="C98" s="1164"/>
      <c r="D98" s="1164"/>
    </row>
    <row r="99" spans="1:4" ht="21.75" customHeight="1">
      <c r="A99" s="1164"/>
      <c r="B99" s="1164"/>
      <c r="C99" s="1164"/>
      <c r="D99" s="1164"/>
    </row>
    <row r="100" spans="1:4" ht="21.75" customHeight="1">
      <c r="A100" s="1164"/>
      <c r="B100" s="1164"/>
      <c r="C100" s="1164"/>
      <c r="D100" s="1164"/>
    </row>
    <row r="101" spans="1:4" ht="21.75" customHeight="1">
      <c r="A101" s="1164"/>
      <c r="B101" s="1164"/>
      <c r="C101" s="1164"/>
      <c r="D101" s="1164"/>
    </row>
    <row r="102" spans="1:4" ht="21.75" customHeight="1">
      <c r="A102" s="1164"/>
      <c r="B102" s="1164"/>
      <c r="C102" s="1164"/>
      <c r="D102" s="1164"/>
    </row>
    <row r="103" spans="1:4" ht="21.75" customHeight="1">
      <c r="A103" s="1164"/>
      <c r="B103" s="1164"/>
      <c r="C103" s="1164"/>
      <c r="D103" s="1164"/>
    </row>
    <row r="104" spans="1:4" ht="21.75" customHeight="1">
      <c r="A104" s="1164"/>
      <c r="B104" s="1164"/>
      <c r="C104" s="1164"/>
      <c r="D104" s="1164"/>
    </row>
    <row r="105" spans="1:4" ht="21.75" customHeight="1">
      <c r="A105" s="1164"/>
      <c r="B105" s="1164"/>
      <c r="C105" s="1164"/>
      <c r="D105" s="1164"/>
    </row>
    <row r="106" spans="1:4" ht="21.75" customHeight="1">
      <c r="A106" s="1164"/>
      <c r="B106" s="1164"/>
      <c r="C106" s="1164"/>
      <c r="D106" s="1164"/>
    </row>
    <row r="107" spans="1:4" ht="21.75" customHeight="1">
      <c r="A107" s="1164"/>
      <c r="B107" s="1164"/>
      <c r="C107" s="1164"/>
      <c r="D107" s="1164"/>
    </row>
    <row r="108" spans="1:4" ht="21.75" customHeight="1">
      <c r="A108" s="1164"/>
      <c r="B108" s="1164"/>
      <c r="C108" s="1164"/>
      <c r="D108" s="1164"/>
    </row>
    <row r="109" spans="1:4" ht="21.75" customHeight="1">
      <c r="A109" s="1164"/>
      <c r="B109" s="1164"/>
      <c r="C109" s="1164"/>
      <c r="D109" s="1164"/>
    </row>
    <row r="110" spans="1:4" ht="21.75" customHeight="1">
      <c r="A110" s="1164"/>
      <c r="B110" s="1164"/>
      <c r="C110" s="1164"/>
      <c r="D110" s="1164"/>
    </row>
    <row r="111" spans="1:4" ht="21.75" customHeight="1">
      <c r="A111" s="1164"/>
      <c r="B111" s="1164"/>
      <c r="C111" s="1164"/>
      <c r="D111" s="1164"/>
    </row>
    <row r="112" spans="1:4" ht="21.75" customHeight="1">
      <c r="A112" s="1164"/>
      <c r="B112" s="1164"/>
      <c r="C112" s="1164"/>
      <c r="D112" s="1164"/>
    </row>
    <row r="113" spans="1:4" ht="21.75" customHeight="1">
      <c r="A113" s="1164"/>
      <c r="B113" s="1164"/>
      <c r="C113" s="1164"/>
      <c r="D113" s="1164"/>
    </row>
    <row r="114" spans="1:4" ht="21.75" customHeight="1">
      <c r="A114" s="1164"/>
      <c r="B114" s="1164"/>
      <c r="C114" s="1164"/>
      <c r="D114" s="1164"/>
    </row>
    <row r="115" spans="1:4" ht="21.75" customHeight="1">
      <c r="A115" s="1164"/>
      <c r="B115" s="1164"/>
      <c r="C115" s="1164"/>
      <c r="D115" s="1164"/>
    </row>
    <row r="116" spans="1:4" ht="21.75" customHeight="1">
      <c r="A116" s="1164"/>
      <c r="B116" s="1164"/>
      <c r="C116" s="1164"/>
      <c r="D116" s="1164"/>
    </row>
    <row r="117" spans="1:4" ht="21.75" customHeight="1">
      <c r="A117" s="1164"/>
      <c r="B117" s="1164"/>
      <c r="C117" s="1164"/>
      <c r="D117" s="1164"/>
    </row>
    <row r="118" spans="1:4" ht="21.75" customHeight="1">
      <c r="A118" s="1164"/>
      <c r="B118" s="1164"/>
      <c r="C118" s="1164"/>
      <c r="D118" s="1164"/>
    </row>
    <row r="119" spans="1:4" ht="21.75" customHeight="1">
      <c r="A119" s="1164"/>
      <c r="B119" s="1164"/>
      <c r="C119" s="1164"/>
      <c r="D119" s="1164"/>
    </row>
    <row r="120" spans="1:4" ht="21.75" customHeight="1">
      <c r="A120" s="1164"/>
      <c r="B120" s="1164"/>
      <c r="C120" s="1164"/>
      <c r="D120" s="1164"/>
    </row>
    <row r="121" spans="1:4" ht="21.75" customHeight="1">
      <c r="A121" s="1164"/>
      <c r="B121" s="1164"/>
      <c r="C121" s="1164"/>
      <c r="D121" s="1164"/>
    </row>
    <row r="122" spans="1:4" ht="21.75" customHeight="1">
      <c r="A122" s="1164"/>
      <c r="B122" s="1164"/>
      <c r="C122" s="1164"/>
      <c r="D122" s="1164"/>
    </row>
    <row r="123" spans="1:4" ht="21.75" customHeight="1">
      <c r="A123" s="1164"/>
      <c r="B123" s="1164"/>
      <c r="C123" s="1164"/>
      <c r="D123" s="1164"/>
    </row>
    <row r="124" spans="1:4" ht="21.75" customHeight="1">
      <c r="A124" s="1164"/>
      <c r="B124" s="1164"/>
      <c r="C124" s="1164"/>
      <c r="D124" s="1164"/>
    </row>
    <row r="125" spans="1:4" ht="21.75" customHeight="1">
      <c r="A125" s="1164"/>
      <c r="B125" s="1164"/>
      <c r="C125" s="1164"/>
      <c r="D125" s="1164"/>
    </row>
    <row r="126" spans="1:4" ht="21.75" customHeight="1">
      <c r="A126" s="1164"/>
      <c r="B126" s="1164"/>
      <c r="C126" s="1164"/>
      <c r="D126" s="1164"/>
    </row>
    <row r="127" spans="1:4" ht="21.75" customHeight="1">
      <c r="A127" s="1164"/>
      <c r="B127" s="1164"/>
      <c r="C127" s="1164"/>
      <c r="D127" s="1164"/>
    </row>
    <row r="128" spans="1:4" ht="21.75" customHeight="1">
      <c r="A128" s="1164"/>
      <c r="B128" s="1164"/>
      <c r="C128" s="1164"/>
      <c r="D128" s="1164"/>
    </row>
    <row r="129" spans="1:4" ht="21.75" customHeight="1">
      <c r="A129" s="1164"/>
      <c r="B129" s="1164"/>
      <c r="C129" s="1164"/>
      <c r="D129" s="1164"/>
    </row>
    <row r="130" spans="1:4" ht="12.75">
      <c r="A130" s="1164"/>
      <c r="B130" s="1164"/>
      <c r="C130" s="1164"/>
      <c r="D130" s="1164"/>
    </row>
    <row r="131" spans="1:4" ht="12.75">
      <c r="A131" s="1164"/>
      <c r="B131" s="1164"/>
      <c r="C131" s="1164"/>
      <c r="D131" s="1164"/>
    </row>
    <row r="132" spans="1:4" ht="12.75">
      <c r="A132" s="1164"/>
      <c r="B132" s="1164"/>
      <c r="C132" s="1164"/>
      <c r="D132" s="1164"/>
    </row>
    <row r="133" spans="1:4" ht="12.75">
      <c r="A133" s="1164"/>
      <c r="B133" s="1164"/>
      <c r="C133" s="1164"/>
      <c r="D133" s="1164"/>
    </row>
    <row r="134" spans="1:4" ht="12.75">
      <c r="A134" s="1164"/>
      <c r="B134" s="1164"/>
      <c r="C134" s="1164"/>
      <c r="D134" s="1164"/>
    </row>
    <row r="135" spans="1:4" ht="12.75">
      <c r="A135" s="1164"/>
      <c r="B135" s="1164"/>
      <c r="C135" s="1164"/>
      <c r="D135" s="1164"/>
    </row>
    <row r="136" spans="1:4" ht="12.75">
      <c r="A136" s="1164"/>
      <c r="B136" s="1164"/>
      <c r="C136" s="1164"/>
      <c r="D136" s="1164"/>
    </row>
  </sheetData>
  <mergeCells count="1669">
    <mergeCell ref="DE83:DH83"/>
    <mergeCell ref="CO84:CR84"/>
    <mergeCell ref="CS84:CV84"/>
    <mergeCell ref="CW84:CZ84"/>
    <mergeCell ref="DA84:DD84"/>
    <mergeCell ref="DE84:DH84"/>
    <mergeCell ref="CO83:CR83"/>
    <mergeCell ref="CS83:CV83"/>
    <mergeCell ref="CW83:CZ83"/>
    <mergeCell ref="DA83:DD83"/>
    <mergeCell ref="DE80:DH80"/>
    <mergeCell ref="CO81:CR81"/>
    <mergeCell ref="CS81:CV81"/>
    <mergeCell ref="CW81:CZ81"/>
    <mergeCell ref="DA81:DD81"/>
    <mergeCell ref="DE81:DH81"/>
    <mergeCell ref="CO80:CR80"/>
    <mergeCell ref="CS80:CV80"/>
    <mergeCell ref="CW80:CZ80"/>
    <mergeCell ref="DA80:DD80"/>
    <mergeCell ref="DE77:DH77"/>
    <mergeCell ref="CO78:CR78"/>
    <mergeCell ref="CS78:CV78"/>
    <mergeCell ref="CW78:CZ78"/>
    <mergeCell ref="DA78:DD78"/>
    <mergeCell ref="DE78:DH78"/>
    <mergeCell ref="CO77:CR77"/>
    <mergeCell ref="CS77:CV77"/>
    <mergeCell ref="CW77:CZ77"/>
    <mergeCell ref="DA77:DD77"/>
    <mergeCell ref="DE75:DH75"/>
    <mergeCell ref="CO76:CR76"/>
    <mergeCell ref="CS76:CV76"/>
    <mergeCell ref="CW76:CZ76"/>
    <mergeCell ref="DA76:DD76"/>
    <mergeCell ref="DE76:DH76"/>
    <mergeCell ref="CO75:CR75"/>
    <mergeCell ref="CS75:CV75"/>
    <mergeCell ref="CW75:CZ75"/>
    <mergeCell ref="DA75:DD75"/>
    <mergeCell ref="DE73:DH73"/>
    <mergeCell ref="CO74:CR74"/>
    <mergeCell ref="CS74:CV74"/>
    <mergeCell ref="CW74:CZ74"/>
    <mergeCell ref="DA74:DD74"/>
    <mergeCell ref="DE74:DH74"/>
    <mergeCell ref="CO73:CR73"/>
    <mergeCell ref="CS73:CV73"/>
    <mergeCell ref="CW73:CZ73"/>
    <mergeCell ref="DA73:DD73"/>
    <mergeCell ref="DE71:DH71"/>
    <mergeCell ref="CO72:CR72"/>
    <mergeCell ref="CS72:CV72"/>
    <mergeCell ref="CW72:CZ72"/>
    <mergeCell ref="DA72:DD72"/>
    <mergeCell ref="DE72:DH72"/>
    <mergeCell ref="CO71:CR71"/>
    <mergeCell ref="CS71:CV71"/>
    <mergeCell ref="CW71:CZ71"/>
    <mergeCell ref="DA71:DD71"/>
    <mergeCell ref="DE69:DH69"/>
    <mergeCell ref="CO70:CR70"/>
    <mergeCell ref="CS70:CV70"/>
    <mergeCell ref="CW70:CZ70"/>
    <mergeCell ref="DA70:DD70"/>
    <mergeCell ref="DE70:DH70"/>
    <mergeCell ref="CO69:CR69"/>
    <mergeCell ref="CS69:CV69"/>
    <mergeCell ref="CW69:CZ69"/>
    <mergeCell ref="DA69:DD69"/>
    <mergeCell ref="DE67:DH67"/>
    <mergeCell ref="CO68:CR68"/>
    <mergeCell ref="CS68:CV68"/>
    <mergeCell ref="CW68:CZ68"/>
    <mergeCell ref="DA68:DD68"/>
    <mergeCell ref="DE68:DH68"/>
    <mergeCell ref="CO67:CR67"/>
    <mergeCell ref="CS67:CV67"/>
    <mergeCell ref="CW67:CZ67"/>
    <mergeCell ref="DA67:DD67"/>
    <mergeCell ref="DE65:DH65"/>
    <mergeCell ref="CO66:CR66"/>
    <mergeCell ref="CS66:CV66"/>
    <mergeCell ref="CW66:CZ66"/>
    <mergeCell ref="DA66:DD66"/>
    <mergeCell ref="DE66:DH66"/>
    <mergeCell ref="CO65:CR65"/>
    <mergeCell ref="CS65:CV65"/>
    <mergeCell ref="CW65:CZ65"/>
    <mergeCell ref="DA65:DD65"/>
    <mergeCell ref="DE63:DH63"/>
    <mergeCell ref="CO64:CR64"/>
    <mergeCell ref="CS64:CV64"/>
    <mergeCell ref="CW64:CZ64"/>
    <mergeCell ref="DA64:DD64"/>
    <mergeCell ref="DE64:DH64"/>
    <mergeCell ref="CO63:CR63"/>
    <mergeCell ref="CS63:CV63"/>
    <mergeCell ref="CW63:CZ63"/>
    <mergeCell ref="DA63:DD63"/>
    <mergeCell ref="DE61:DH61"/>
    <mergeCell ref="CO62:CR62"/>
    <mergeCell ref="CS62:CV62"/>
    <mergeCell ref="CW62:CZ62"/>
    <mergeCell ref="DA62:DD62"/>
    <mergeCell ref="DE62:DH62"/>
    <mergeCell ref="CO61:CR61"/>
    <mergeCell ref="CS61:CV61"/>
    <mergeCell ref="CW61:CZ61"/>
    <mergeCell ref="DA61:DD61"/>
    <mergeCell ref="DE59:DH59"/>
    <mergeCell ref="CO60:CR60"/>
    <mergeCell ref="CS60:CV60"/>
    <mergeCell ref="CW60:CZ60"/>
    <mergeCell ref="DA60:DD60"/>
    <mergeCell ref="DE60:DH60"/>
    <mergeCell ref="CO59:CR59"/>
    <mergeCell ref="CS59:CV59"/>
    <mergeCell ref="CW59:CZ59"/>
    <mergeCell ref="DA59:DD59"/>
    <mergeCell ref="DE57:DH57"/>
    <mergeCell ref="CO58:CR58"/>
    <mergeCell ref="CS58:CV58"/>
    <mergeCell ref="CW58:CZ58"/>
    <mergeCell ref="DA58:DD58"/>
    <mergeCell ref="DE58:DH58"/>
    <mergeCell ref="CO57:CR57"/>
    <mergeCell ref="CS57:CV57"/>
    <mergeCell ref="CW57:CZ57"/>
    <mergeCell ref="DA57:DD57"/>
    <mergeCell ref="DE55:DH55"/>
    <mergeCell ref="CO56:CR56"/>
    <mergeCell ref="CS56:CV56"/>
    <mergeCell ref="CW56:CZ56"/>
    <mergeCell ref="DA56:DD56"/>
    <mergeCell ref="DE56:DH56"/>
    <mergeCell ref="CO55:CR55"/>
    <mergeCell ref="CS55:CV55"/>
    <mergeCell ref="CW55:CZ55"/>
    <mergeCell ref="DA55:DD55"/>
    <mergeCell ref="DE53:DH53"/>
    <mergeCell ref="CO54:CR54"/>
    <mergeCell ref="CS54:CV54"/>
    <mergeCell ref="CW54:CZ54"/>
    <mergeCell ref="DA54:DD54"/>
    <mergeCell ref="DE54:DH54"/>
    <mergeCell ref="CO53:CR53"/>
    <mergeCell ref="CS53:CV53"/>
    <mergeCell ref="CW53:CZ53"/>
    <mergeCell ref="DA53:DD53"/>
    <mergeCell ref="DE51:DH51"/>
    <mergeCell ref="CO52:CR52"/>
    <mergeCell ref="CS52:CV52"/>
    <mergeCell ref="CW52:CZ52"/>
    <mergeCell ref="DA52:DD52"/>
    <mergeCell ref="DE52:DH52"/>
    <mergeCell ref="CO51:CR51"/>
    <mergeCell ref="CS51:CV51"/>
    <mergeCell ref="CW51:CZ51"/>
    <mergeCell ref="DA51:DD51"/>
    <mergeCell ref="DE49:DH49"/>
    <mergeCell ref="CO50:CR50"/>
    <mergeCell ref="CS50:CV50"/>
    <mergeCell ref="CW50:CZ50"/>
    <mergeCell ref="DA50:DD50"/>
    <mergeCell ref="DE50:DH50"/>
    <mergeCell ref="CO49:CR49"/>
    <mergeCell ref="CS49:CV49"/>
    <mergeCell ref="CW49:CZ49"/>
    <mergeCell ref="DA49:DD49"/>
    <mergeCell ref="DE47:DH47"/>
    <mergeCell ref="CO48:CR48"/>
    <mergeCell ref="CS48:CV48"/>
    <mergeCell ref="CW48:CZ48"/>
    <mergeCell ref="DA48:DD48"/>
    <mergeCell ref="DE48:DH48"/>
    <mergeCell ref="CO47:CR47"/>
    <mergeCell ref="CS47:CV47"/>
    <mergeCell ref="CW47:CZ47"/>
    <mergeCell ref="DA47:DD47"/>
    <mergeCell ref="DE45:DH45"/>
    <mergeCell ref="CO46:CR46"/>
    <mergeCell ref="CS46:CV46"/>
    <mergeCell ref="CW46:CZ46"/>
    <mergeCell ref="DA46:DD46"/>
    <mergeCell ref="DE46:DH46"/>
    <mergeCell ref="CO45:CR45"/>
    <mergeCell ref="CS45:CV45"/>
    <mergeCell ref="CW45:CZ45"/>
    <mergeCell ref="DA45:DD45"/>
    <mergeCell ref="DE43:DH43"/>
    <mergeCell ref="CO44:CR44"/>
    <mergeCell ref="CS44:CV44"/>
    <mergeCell ref="CW44:CZ44"/>
    <mergeCell ref="DA44:DD44"/>
    <mergeCell ref="DE44:DH44"/>
    <mergeCell ref="CO43:CR43"/>
    <mergeCell ref="CS43:CV43"/>
    <mergeCell ref="CW43:CZ43"/>
    <mergeCell ref="DA43:DD43"/>
    <mergeCell ref="DE41:DH41"/>
    <mergeCell ref="CO42:CR42"/>
    <mergeCell ref="CS42:CV42"/>
    <mergeCell ref="CW42:CZ42"/>
    <mergeCell ref="DA42:DD42"/>
    <mergeCell ref="DE42:DH42"/>
    <mergeCell ref="CO41:CR41"/>
    <mergeCell ref="CS41:CV41"/>
    <mergeCell ref="CW41:CZ41"/>
    <mergeCell ref="DA41:DD41"/>
    <mergeCell ref="DE39:DH39"/>
    <mergeCell ref="CO40:CR40"/>
    <mergeCell ref="CS40:CV40"/>
    <mergeCell ref="CW40:CZ40"/>
    <mergeCell ref="DA40:DD40"/>
    <mergeCell ref="DE40:DH40"/>
    <mergeCell ref="CO39:CR39"/>
    <mergeCell ref="CS39:CV39"/>
    <mergeCell ref="CW39:CZ39"/>
    <mergeCell ref="DA39:DD39"/>
    <mergeCell ref="DE37:DH37"/>
    <mergeCell ref="CO38:CR38"/>
    <mergeCell ref="CS38:CV38"/>
    <mergeCell ref="CW38:CZ38"/>
    <mergeCell ref="DA38:DD38"/>
    <mergeCell ref="DE38:DH38"/>
    <mergeCell ref="CO37:CR37"/>
    <mergeCell ref="CS37:CV37"/>
    <mergeCell ref="CW37:CZ37"/>
    <mergeCell ref="DA37:DD37"/>
    <mergeCell ref="DE35:DH35"/>
    <mergeCell ref="CO36:CR36"/>
    <mergeCell ref="CS36:CV36"/>
    <mergeCell ref="CW36:CZ36"/>
    <mergeCell ref="DA36:DD36"/>
    <mergeCell ref="DE36:DH36"/>
    <mergeCell ref="CO35:CR35"/>
    <mergeCell ref="CS35:CV35"/>
    <mergeCell ref="CW35:CZ35"/>
    <mergeCell ref="DA35:DD35"/>
    <mergeCell ref="DE33:DH33"/>
    <mergeCell ref="CO34:CR34"/>
    <mergeCell ref="CS34:CV34"/>
    <mergeCell ref="CW34:CZ34"/>
    <mergeCell ref="DA34:DD34"/>
    <mergeCell ref="DE34:DH34"/>
    <mergeCell ref="CO33:CR33"/>
    <mergeCell ref="CS33:CV33"/>
    <mergeCell ref="CW33:CZ33"/>
    <mergeCell ref="DA33:DD33"/>
    <mergeCell ref="DE31:DH31"/>
    <mergeCell ref="CO32:CR32"/>
    <mergeCell ref="CS32:CV32"/>
    <mergeCell ref="CW32:CZ32"/>
    <mergeCell ref="DA32:DD32"/>
    <mergeCell ref="DE32:DH32"/>
    <mergeCell ref="CO31:CR31"/>
    <mergeCell ref="CS31:CV31"/>
    <mergeCell ref="CW31:CZ31"/>
    <mergeCell ref="DA31:DD31"/>
    <mergeCell ref="DE29:DH29"/>
    <mergeCell ref="CO30:CR30"/>
    <mergeCell ref="CS30:CV30"/>
    <mergeCell ref="CW30:CZ30"/>
    <mergeCell ref="DA30:DD30"/>
    <mergeCell ref="DE30:DH30"/>
    <mergeCell ref="CO29:CR29"/>
    <mergeCell ref="CS29:CV29"/>
    <mergeCell ref="CW29:CZ29"/>
    <mergeCell ref="DA29:DD29"/>
    <mergeCell ref="DE27:DH27"/>
    <mergeCell ref="CO28:CR28"/>
    <mergeCell ref="CS28:CV28"/>
    <mergeCell ref="CW28:CZ28"/>
    <mergeCell ref="DA28:DD28"/>
    <mergeCell ref="DE28:DH28"/>
    <mergeCell ref="CO27:CR27"/>
    <mergeCell ref="CS27:CV27"/>
    <mergeCell ref="CW27:CZ27"/>
    <mergeCell ref="DA27:DD27"/>
    <mergeCell ref="DE25:DH25"/>
    <mergeCell ref="CO26:CR26"/>
    <mergeCell ref="CS26:CV26"/>
    <mergeCell ref="CW26:CZ26"/>
    <mergeCell ref="DA26:DD26"/>
    <mergeCell ref="DE26:DH26"/>
    <mergeCell ref="CO25:CR25"/>
    <mergeCell ref="CS25:CV25"/>
    <mergeCell ref="CW25:CZ25"/>
    <mergeCell ref="DA25:DD25"/>
    <mergeCell ref="DE23:DH23"/>
    <mergeCell ref="CO24:CR24"/>
    <mergeCell ref="CS24:CV24"/>
    <mergeCell ref="CW24:CZ24"/>
    <mergeCell ref="DA24:DD24"/>
    <mergeCell ref="DE24:DH24"/>
    <mergeCell ref="CO23:CR23"/>
    <mergeCell ref="CS23:CV23"/>
    <mergeCell ref="CW23:CZ23"/>
    <mergeCell ref="DA23:DD23"/>
    <mergeCell ref="DE21:DH21"/>
    <mergeCell ref="CO22:CR22"/>
    <mergeCell ref="CS22:CV22"/>
    <mergeCell ref="CW22:CZ22"/>
    <mergeCell ref="DA22:DD22"/>
    <mergeCell ref="DE22:DH22"/>
    <mergeCell ref="CO21:CR21"/>
    <mergeCell ref="CS21:CV21"/>
    <mergeCell ref="CW21:CZ21"/>
    <mergeCell ref="DA21:DD21"/>
    <mergeCell ref="DE19:DH19"/>
    <mergeCell ref="CO20:CR20"/>
    <mergeCell ref="CS20:CV20"/>
    <mergeCell ref="CW20:CZ20"/>
    <mergeCell ref="DA20:DD20"/>
    <mergeCell ref="DE20:DH20"/>
    <mergeCell ref="CO19:CR19"/>
    <mergeCell ref="CS19:CV19"/>
    <mergeCell ref="CW19:CZ19"/>
    <mergeCell ref="DA19:DD19"/>
    <mergeCell ref="DE17:DH17"/>
    <mergeCell ref="CO18:CR18"/>
    <mergeCell ref="CS18:CV18"/>
    <mergeCell ref="CW18:CZ18"/>
    <mergeCell ref="DA18:DD18"/>
    <mergeCell ref="DE18:DH18"/>
    <mergeCell ref="CO17:CR17"/>
    <mergeCell ref="CS17:CV17"/>
    <mergeCell ref="CW17:CZ17"/>
    <mergeCell ref="DA17:DD17"/>
    <mergeCell ref="DE15:DH15"/>
    <mergeCell ref="CO16:CR16"/>
    <mergeCell ref="CS16:CV16"/>
    <mergeCell ref="CW16:CZ16"/>
    <mergeCell ref="DA16:DD16"/>
    <mergeCell ref="DE16:DH16"/>
    <mergeCell ref="CO15:CR15"/>
    <mergeCell ref="CS15:CV15"/>
    <mergeCell ref="CW15:CZ15"/>
    <mergeCell ref="DA15:DD15"/>
    <mergeCell ref="DE13:DH13"/>
    <mergeCell ref="CO14:CR14"/>
    <mergeCell ref="CS14:CV14"/>
    <mergeCell ref="CW14:CZ14"/>
    <mergeCell ref="DA14:DD14"/>
    <mergeCell ref="DE14:DH14"/>
    <mergeCell ref="CO13:CR13"/>
    <mergeCell ref="CS13:CV13"/>
    <mergeCell ref="CW13:CZ13"/>
    <mergeCell ref="DA13:DD13"/>
    <mergeCell ref="DE11:DH11"/>
    <mergeCell ref="CO12:CR12"/>
    <mergeCell ref="CW12:CZ12"/>
    <mergeCell ref="DA12:DD12"/>
    <mergeCell ref="DE12:DH12"/>
    <mergeCell ref="CO11:CR11"/>
    <mergeCell ref="CS11:CV11"/>
    <mergeCell ref="CW11:CZ11"/>
    <mergeCell ref="DA11:DD11"/>
    <mergeCell ref="CK83:CN83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G81:CJ81"/>
    <mergeCell ref="CK81:CN81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G80:CJ80"/>
    <mergeCell ref="CK80:CN80"/>
    <mergeCell ref="BE81:BH81"/>
    <mergeCell ref="BI81:BL81"/>
    <mergeCell ref="BM81:BP81"/>
    <mergeCell ref="BQ81:BT81"/>
    <mergeCell ref="BU81:BX81"/>
    <mergeCell ref="BY81:CB81"/>
    <mergeCell ref="CC81:CF81"/>
    <mergeCell ref="BQ80:BT80"/>
    <mergeCell ref="BU80:BX80"/>
    <mergeCell ref="BY80:CB80"/>
    <mergeCell ref="CC80:CF80"/>
    <mergeCell ref="BE80:BH80"/>
    <mergeCell ref="BI80:BL80"/>
    <mergeCell ref="BM80:BP80"/>
    <mergeCell ref="AK16:AN16"/>
    <mergeCell ref="AK17:AN17"/>
    <mergeCell ref="CK77:CN77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BU77:BX77"/>
    <mergeCell ref="BY77:CB77"/>
    <mergeCell ref="CC77:CF77"/>
    <mergeCell ref="CG77:CJ77"/>
    <mergeCell ref="CK76:CN76"/>
    <mergeCell ref="BE77:BH77"/>
    <mergeCell ref="BI77:BL77"/>
    <mergeCell ref="BM77:BP77"/>
    <mergeCell ref="BQ77:BT77"/>
    <mergeCell ref="BU76:BX76"/>
    <mergeCell ref="BY76:CB76"/>
    <mergeCell ref="CC76:CF76"/>
    <mergeCell ref="CG76:CJ76"/>
    <mergeCell ref="BE76:BH76"/>
    <mergeCell ref="BI76:BL76"/>
    <mergeCell ref="BM76:BP76"/>
    <mergeCell ref="BQ76:BT76"/>
    <mergeCell ref="CK74:CN74"/>
    <mergeCell ref="BU75:BX75"/>
    <mergeCell ref="BY75:CB75"/>
    <mergeCell ref="CC75:CF75"/>
    <mergeCell ref="CG75:CJ75"/>
    <mergeCell ref="CK75:CN75"/>
    <mergeCell ref="BU74:BX74"/>
    <mergeCell ref="BE75:BH75"/>
    <mergeCell ref="BI75:BL75"/>
    <mergeCell ref="BM75:BP75"/>
    <mergeCell ref="BQ75:BT75"/>
    <mergeCell ref="BY74:CB74"/>
    <mergeCell ref="CC74:CF74"/>
    <mergeCell ref="CG74:CJ74"/>
    <mergeCell ref="BE74:BH74"/>
    <mergeCell ref="BI74:BL74"/>
    <mergeCell ref="BM74:BP74"/>
    <mergeCell ref="BQ74:BT74"/>
    <mergeCell ref="CK72:CN72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BU72:BX72"/>
    <mergeCell ref="BY72:CB72"/>
    <mergeCell ref="CC72:CF72"/>
    <mergeCell ref="CG72:CJ72"/>
    <mergeCell ref="BE72:BH72"/>
    <mergeCell ref="BI72:BL72"/>
    <mergeCell ref="BM72:BP72"/>
    <mergeCell ref="BQ72:BT72"/>
    <mergeCell ref="CK70:CN70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BU70:BX70"/>
    <mergeCell ref="BY70:CB70"/>
    <mergeCell ref="CC70:CF70"/>
    <mergeCell ref="CG70:CJ70"/>
    <mergeCell ref="BE70:BH70"/>
    <mergeCell ref="BI70:BL70"/>
    <mergeCell ref="BM70:BP70"/>
    <mergeCell ref="BQ70:BT70"/>
    <mergeCell ref="CK68:CN68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BU68:BX68"/>
    <mergeCell ref="BY68:CB68"/>
    <mergeCell ref="CC68:CF68"/>
    <mergeCell ref="CG68:CJ68"/>
    <mergeCell ref="BE68:BH68"/>
    <mergeCell ref="BI68:BL68"/>
    <mergeCell ref="BM68:BP68"/>
    <mergeCell ref="BQ68:BT68"/>
    <mergeCell ref="CK66:CN66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BU66:BX66"/>
    <mergeCell ref="BY66:CB66"/>
    <mergeCell ref="CC66:CF66"/>
    <mergeCell ref="CG66:CJ66"/>
    <mergeCell ref="BE66:BH66"/>
    <mergeCell ref="BI66:BL66"/>
    <mergeCell ref="BM66:BP66"/>
    <mergeCell ref="BQ66:BT66"/>
    <mergeCell ref="CK64:CN64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G63:CJ63"/>
    <mergeCell ref="CK63:CN63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G62:CJ62"/>
    <mergeCell ref="CK62:CN62"/>
    <mergeCell ref="BE63:BH63"/>
    <mergeCell ref="BI63:BL63"/>
    <mergeCell ref="BM63:BP63"/>
    <mergeCell ref="BQ63:BT63"/>
    <mergeCell ref="BU63:BX63"/>
    <mergeCell ref="BY63:CB63"/>
    <mergeCell ref="CC63:CF63"/>
    <mergeCell ref="BQ62:BT62"/>
    <mergeCell ref="BU62:BX62"/>
    <mergeCell ref="BY62:CB62"/>
    <mergeCell ref="CC62:CF62"/>
    <mergeCell ref="BE62:BH62"/>
    <mergeCell ref="BI62:BL62"/>
    <mergeCell ref="BM62:BP62"/>
    <mergeCell ref="CK60:CN60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BU60:BX60"/>
    <mergeCell ref="BY60:CB60"/>
    <mergeCell ref="CC60:CF60"/>
    <mergeCell ref="CG60:CJ60"/>
    <mergeCell ref="BE60:BH60"/>
    <mergeCell ref="BI60:BL60"/>
    <mergeCell ref="BM60:BP60"/>
    <mergeCell ref="BQ60:BT60"/>
    <mergeCell ref="CK58:CN58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BU58:BX58"/>
    <mergeCell ref="BY58:CB58"/>
    <mergeCell ref="CC58:CF58"/>
    <mergeCell ref="CG58:CJ58"/>
    <mergeCell ref="BE58:BH58"/>
    <mergeCell ref="BI58:BL58"/>
    <mergeCell ref="BM58:BP58"/>
    <mergeCell ref="BQ58:BT58"/>
    <mergeCell ref="CK56:CN56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G55:CJ55"/>
    <mergeCell ref="CK55:CN55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BQ55:BT55"/>
    <mergeCell ref="BU55:BX55"/>
    <mergeCell ref="BY55:CB55"/>
    <mergeCell ref="CC55:CF55"/>
    <mergeCell ref="BE55:BH55"/>
    <mergeCell ref="BI55:BL55"/>
    <mergeCell ref="BM55:BP55"/>
    <mergeCell ref="CK53:CN53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BU53:BX53"/>
    <mergeCell ref="BY53:CB53"/>
    <mergeCell ref="CC53:CF53"/>
    <mergeCell ref="CG53:CJ53"/>
    <mergeCell ref="CK52:CN52"/>
    <mergeCell ref="BE53:BH53"/>
    <mergeCell ref="BI53:BL53"/>
    <mergeCell ref="BM53:BP53"/>
    <mergeCell ref="BQ53:BT53"/>
    <mergeCell ref="BU52:BX52"/>
    <mergeCell ref="BY52:CB52"/>
    <mergeCell ref="CC52:CF52"/>
    <mergeCell ref="CG52:CJ52"/>
    <mergeCell ref="BE52:BH52"/>
    <mergeCell ref="BI52:BL52"/>
    <mergeCell ref="BM52:BP52"/>
    <mergeCell ref="BQ52:BT52"/>
    <mergeCell ref="CK50:CN50"/>
    <mergeCell ref="BU51:BX51"/>
    <mergeCell ref="BY51:CB51"/>
    <mergeCell ref="CC51:CF51"/>
    <mergeCell ref="CG51:CJ51"/>
    <mergeCell ref="CK51:CN51"/>
    <mergeCell ref="BU50:BX50"/>
    <mergeCell ref="BE51:BH51"/>
    <mergeCell ref="BI51:BL51"/>
    <mergeCell ref="BM51:BP51"/>
    <mergeCell ref="BQ51:BT51"/>
    <mergeCell ref="BY50:CB50"/>
    <mergeCell ref="CC50:CF50"/>
    <mergeCell ref="CG50:CJ50"/>
    <mergeCell ref="BE50:BH50"/>
    <mergeCell ref="BI50:BL50"/>
    <mergeCell ref="BM50:BP50"/>
    <mergeCell ref="BQ50:BT50"/>
    <mergeCell ref="CK48:CN48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BU48:BX48"/>
    <mergeCell ref="BY48:CB48"/>
    <mergeCell ref="CC48:CF48"/>
    <mergeCell ref="CG48:CJ48"/>
    <mergeCell ref="BE48:BH48"/>
    <mergeCell ref="BI48:BL48"/>
    <mergeCell ref="BM48:BP48"/>
    <mergeCell ref="BQ48:BT48"/>
    <mergeCell ref="CK46:CN46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G45:CJ45"/>
    <mergeCell ref="CK45:CN45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BQ45:BT45"/>
    <mergeCell ref="BU45:BX45"/>
    <mergeCell ref="BY45:CB45"/>
    <mergeCell ref="CC45:CF45"/>
    <mergeCell ref="BE45:BH45"/>
    <mergeCell ref="BI45:BL45"/>
    <mergeCell ref="BM45:BP45"/>
    <mergeCell ref="CK43:CN43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BU43:BX43"/>
    <mergeCell ref="BY43:CB43"/>
    <mergeCell ref="CC43:CF43"/>
    <mergeCell ref="CG43:CJ43"/>
    <mergeCell ref="BE43:BH43"/>
    <mergeCell ref="BI43:BL43"/>
    <mergeCell ref="BM43:BP43"/>
    <mergeCell ref="BQ43:BT43"/>
    <mergeCell ref="CK41:CN41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BU41:BX41"/>
    <mergeCell ref="BY41:CB41"/>
    <mergeCell ref="CC41:CF41"/>
    <mergeCell ref="CG41:CJ41"/>
    <mergeCell ref="BE41:BH41"/>
    <mergeCell ref="BI41:BL41"/>
    <mergeCell ref="BM41:BP41"/>
    <mergeCell ref="BQ41:BT41"/>
    <mergeCell ref="CK39:CN39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BU39:BX39"/>
    <mergeCell ref="BY39:CB39"/>
    <mergeCell ref="CC39:CF39"/>
    <mergeCell ref="CG39:CJ39"/>
    <mergeCell ref="BE39:BH39"/>
    <mergeCell ref="BI39:BL39"/>
    <mergeCell ref="BM39:BP39"/>
    <mergeCell ref="BQ39:BT39"/>
    <mergeCell ref="CK37:CN37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BU37:BX37"/>
    <mergeCell ref="BY37:CB37"/>
    <mergeCell ref="CC37:CF37"/>
    <mergeCell ref="CG37:CJ37"/>
    <mergeCell ref="BE37:BH37"/>
    <mergeCell ref="BI37:BL37"/>
    <mergeCell ref="BM37:BP37"/>
    <mergeCell ref="BQ37:BT37"/>
    <mergeCell ref="CK35:CN35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BU35:BX35"/>
    <mergeCell ref="BY35:CB35"/>
    <mergeCell ref="CC35:CF35"/>
    <mergeCell ref="CG35:CJ35"/>
    <mergeCell ref="BE35:BH35"/>
    <mergeCell ref="BI35:BL35"/>
    <mergeCell ref="BM35:BP35"/>
    <mergeCell ref="BQ35:BT35"/>
    <mergeCell ref="CK33:CN33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G32:CJ32"/>
    <mergeCell ref="CK32:CN32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BQ32:BT32"/>
    <mergeCell ref="BU32:BX32"/>
    <mergeCell ref="BY32:CB32"/>
    <mergeCell ref="CC32:CF32"/>
    <mergeCell ref="BE32:BH32"/>
    <mergeCell ref="BI32:BL32"/>
    <mergeCell ref="BM32:BP32"/>
    <mergeCell ref="CK30:CN30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BU30:BX30"/>
    <mergeCell ref="BY30:CB30"/>
    <mergeCell ref="CC30:CF30"/>
    <mergeCell ref="CG30:CJ30"/>
    <mergeCell ref="BE30:BH30"/>
    <mergeCell ref="BI30:BL30"/>
    <mergeCell ref="BM30:BP30"/>
    <mergeCell ref="BQ30:BT30"/>
    <mergeCell ref="CK28:CN28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BU28:BX28"/>
    <mergeCell ref="BY28:CB28"/>
    <mergeCell ref="CC28:CF28"/>
    <mergeCell ref="CG28:CJ28"/>
    <mergeCell ref="BE28:BH28"/>
    <mergeCell ref="BI28:BL28"/>
    <mergeCell ref="BM28:BP28"/>
    <mergeCell ref="BQ28:BT28"/>
    <mergeCell ref="CK26:CN26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BU26:BX26"/>
    <mergeCell ref="BY26:CB26"/>
    <mergeCell ref="CC26:CF26"/>
    <mergeCell ref="CG26:CJ26"/>
    <mergeCell ref="BE26:BH26"/>
    <mergeCell ref="BI26:BL26"/>
    <mergeCell ref="BM26:BP26"/>
    <mergeCell ref="BQ26:BT26"/>
    <mergeCell ref="CK24:CN24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BU24:BX24"/>
    <mergeCell ref="BY24:CB24"/>
    <mergeCell ref="CC24:CF24"/>
    <mergeCell ref="CG24:CJ24"/>
    <mergeCell ref="BE24:BH24"/>
    <mergeCell ref="BI24:BL24"/>
    <mergeCell ref="BM24:BP24"/>
    <mergeCell ref="BQ24:BT24"/>
    <mergeCell ref="CK22:CN22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K21:CN21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BU21:BX21"/>
    <mergeCell ref="BY21:CB21"/>
    <mergeCell ref="CC21:CF21"/>
    <mergeCell ref="CG21:CJ21"/>
    <mergeCell ref="BE21:BH21"/>
    <mergeCell ref="BI21:BL21"/>
    <mergeCell ref="BM21:BP21"/>
    <mergeCell ref="BQ21:BT21"/>
    <mergeCell ref="BY20:CB20"/>
    <mergeCell ref="CC20:CF20"/>
    <mergeCell ref="CG20:CJ20"/>
    <mergeCell ref="CK20:CN20"/>
    <mergeCell ref="BI20:BL20"/>
    <mergeCell ref="BM20:BP20"/>
    <mergeCell ref="BQ20:BT20"/>
    <mergeCell ref="BU20:BX20"/>
    <mergeCell ref="BY19:CB19"/>
    <mergeCell ref="CC19:CF19"/>
    <mergeCell ref="CG19:CJ19"/>
    <mergeCell ref="CK19:CN19"/>
    <mergeCell ref="BI19:BL19"/>
    <mergeCell ref="BM19:BP19"/>
    <mergeCell ref="BQ19:BT19"/>
    <mergeCell ref="BU19:BX19"/>
    <mergeCell ref="BY18:CB18"/>
    <mergeCell ref="CC18:CF18"/>
    <mergeCell ref="CG18:CJ18"/>
    <mergeCell ref="CK18:CN18"/>
    <mergeCell ref="BI18:BL18"/>
    <mergeCell ref="BM18:BP18"/>
    <mergeCell ref="BQ18:BT18"/>
    <mergeCell ref="BU18:BX18"/>
    <mergeCell ref="BQ17:BT17"/>
    <mergeCell ref="CC17:CF17"/>
    <mergeCell ref="CG17:CJ17"/>
    <mergeCell ref="CK17:CN17"/>
    <mergeCell ref="BI15:BL15"/>
    <mergeCell ref="BE17:BH17"/>
    <mergeCell ref="BI17:BL17"/>
    <mergeCell ref="BM17:BP17"/>
    <mergeCell ref="BQ16:BT16"/>
    <mergeCell ref="CC16:CF16"/>
    <mergeCell ref="CG16:CJ16"/>
    <mergeCell ref="CK16:CN16"/>
    <mergeCell ref="CC15:CF15"/>
    <mergeCell ref="CC13:CF13"/>
    <mergeCell ref="CG15:CJ15"/>
    <mergeCell ref="CK15:CN15"/>
    <mergeCell ref="CG13:CJ13"/>
    <mergeCell ref="CK13:CN13"/>
    <mergeCell ref="CC14:CF14"/>
    <mergeCell ref="CG14:CJ14"/>
    <mergeCell ref="CK14:CN14"/>
    <mergeCell ref="BE14:BH14"/>
    <mergeCell ref="BI14:BL14"/>
    <mergeCell ref="BM14:BP14"/>
    <mergeCell ref="BQ14:BT14"/>
    <mergeCell ref="BE13:BH13"/>
    <mergeCell ref="BI13:BL13"/>
    <mergeCell ref="BM13:BP13"/>
    <mergeCell ref="BQ13:BT13"/>
    <mergeCell ref="BY12:CB12"/>
    <mergeCell ref="CC12:CF12"/>
    <mergeCell ref="CG12:CJ12"/>
    <mergeCell ref="CK12:CN12"/>
    <mergeCell ref="BE12:BH12"/>
    <mergeCell ref="BM12:BP12"/>
    <mergeCell ref="BQ12:BT12"/>
    <mergeCell ref="BU12:BX12"/>
    <mergeCell ref="CB4:CN4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AC80:AF80"/>
    <mergeCell ref="AC81:AF81"/>
    <mergeCell ref="AC83:AF83"/>
    <mergeCell ref="AC84:AF84"/>
    <mergeCell ref="AC75:AF75"/>
    <mergeCell ref="AC76:AF76"/>
    <mergeCell ref="AC77:AF77"/>
    <mergeCell ref="AC78:AF78"/>
    <mergeCell ref="AC71:AF71"/>
    <mergeCell ref="AC72:AF72"/>
    <mergeCell ref="AC73:AF73"/>
    <mergeCell ref="AC74:AF74"/>
    <mergeCell ref="AC67:AF67"/>
    <mergeCell ref="AC68:AF68"/>
    <mergeCell ref="AC69:AF69"/>
    <mergeCell ref="AC70:AF70"/>
    <mergeCell ref="AC63:AF63"/>
    <mergeCell ref="AC64:AF64"/>
    <mergeCell ref="AC65:AF65"/>
    <mergeCell ref="AC66:AF66"/>
    <mergeCell ref="AC59:AF59"/>
    <mergeCell ref="AC60:AF60"/>
    <mergeCell ref="AC61:AF61"/>
    <mergeCell ref="AC62:AF62"/>
    <mergeCell ref="AC55:AF55"/>
    <mergeCell ref="AC56:AF56"/>
    <mergeCell ref="AC57:AF57"/>
    <mergeCell ref="AC58:AF58"/>
    <mergeCell ref="AC51:AF51"/>
    <mergeCell ref="AC52:AF52"/>
    <mergeCell ref="AC53:AF53"/>
    <mergeCell ref="AC54:AF54"/>
    <mergeCell ref="AC47:AF47"/>
    <mergeCell ref="AC48:AF48"/>
    <mergeCell ref="AC49:AF49"/>
    <mergeCell ref="AC50:AF50"/>
    <mergeCell ref="AC43:AF43"/>
    <mergeCell ref="AC44:AF44"/>
    <mergeCell ref="AC45:AF45"/>
    <mergeCell ref="AC46:AF46"/>
    <mergeCell ref="AC39:AF39"/>
    <mergeCell ref="AC40:AF40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3:AF23"/>
    <mergeCell ref="AC24:AF24"/>
    <mergeCell ref="AC25:AF25"/>
    <mergeCell ref="AC26:AF26"/>
    <mergeCell ref="AC19:AF19"/>
    <mergeCell ref="AC20:AF20"/>
    <mergeCell ref="AC21:AF21"/>
    <mergeCell ref="AC22:AF22"/>
    <mergeCell ref="Y81:AB81"/>
    <mergeCell ref="Y83:AB83"/>
    <mergeCell ref="Y84:AB84"/>
    <mergeCell ref="AC12:AF12"/>
    <mergeCell ref="AC13:AF13"/>
    <mergeCell ref="AC14:AF14"/>
    <mergeCell ref="AC15:AF15"/>
    <mergeCell ref="AC16:AF16"/>
    <mergeCell ref="AC17:AF17"/>
    <mergeCell ref="AC18:AF18"/>
    <mergeCell ref="Y76:AB76"/>
    <mergeCell ref="Y77:AB77"/>
    <mergeCell ref="Y78:AB78"/>
    <mergeCell ref="Y80:AB80"/>
    <mergeCell ref="Y72:AB72"/>
    <mergeCell ref="Y73:AB73"/>
    <mergeCell ref="Y74:AB74"/>
    <mergeCell ref="Y75:AB75"/>
    <mergeCell ref="Y68:AB68"/>
    <mergeCell ref="Y69:AB69"/>
    <mergeCell ref="Y70:AB70"/>
    <mergeCell ref="Y71:AB71"/>
    <mergeCell ref="Y64:AB64"/>
    <mergeCell ref="Y65:AB65"/>
    <mergeCell ref="Y66:AB66"/>
    <mergeCell ref="Y67:AB67"/>
    <mergeCell ref="Y60:AB60"/>
    <mergeCell ref="Y61:AB61"/>
    <mergeCell ref="Y62:AB62"/>
    <mergeCell ref="Y63:AB63"/>
    <mergeCell ref="Y56:AB56"/>
    <mergeCell ref="Y57:AB57"/>
    <mergeCell ref="Y58:AB58"/>
    <mergeCell ref="Y59:AB59"/>
    <mergeCell ref="Y52:AB52"/>
    <mergeCell ref="Y53:AB53"/>
    <mergeCell ref="Y54:AB54"/>
    <mergeCell ref="Y55:AB55"/>
    <mergeCell ref="Y48:AB48"/>
    <mergeCell ref="Y49:AB49"/>
    <mergeCell ref="Y50:AB50"/>
    <mergeCell ref="Y51:AB51"/>
    <mergeCell ref="Y44:AB44"/>
    <mergeCell ref="Y45:AB45"/>
    <mergeCell ref="Y46:AB46"/>
    <mergeCell ref="Y47:AB47"/>
    <mergeCell ref="Y40:AB40"/>
    <mergeCell ref="Y41:AB41"/>
    <mergeCell ref="Y42:AB42"/>
    <mergeCell ref="Y43:AB43"/>
    <mergeCell ref="Y36:AB36"/>
    <mergeCell ref="Y37:AB37"/>
    <mergeCell ref="Y38:AB38"/>
    <mergeCell ref="Y39:AB39"/>
    <mergeCell ref="Y32:AB32"/>
    <mergeCell ref="Y33:AB33"/>
    <mergeCell ref="Y34:AB34"/>
    <mergeCell ref="Y35:AB35"/>
    <mergeCell ref="Y28:AB28"/>
    <mergeCell ref="Y29:AB29"/>
    <mergeCell ref="Y30:AB30"/>
    <mergeCell ref="Y31:AB31"/>
    <mergeCell ref="Y24:AB24"/>
    <mergeCell ref="Y25:AB25"/>
    <mergeCell ref="Y26:AB26"/>
    <mergeCell ref="Y27:AB27"/>
    <mergeCell ref="Y20:AB20"/>
    <mergeCell ref="Y21:AB21"/>
    <mergeCell ref="Y22:AB22"/>
    <mergeCell ref="Y23:AB23"/>
    <mergeCell ref="U81:X81"/>
    <mergeCell ref="U83:X83"/>
    <mergeCell ref="U84:X84"/>
    <mergeCell ref="Y13:AB13"/>
    <mergeCell ref="Y14:AB14"/>
    <mergeCell ref="Y15:AB15"/>
    <mergeCell ref="Y16:AB16"/>
    <mergeCell ref="Y17:AB17"/>
    <mergeCell ref="Y18:AB18"/>
    <mergeCell ref="Y19:AB19"/>
    <mergeCell ref="U76:X76"/>
    <mergeCell ref="U77:X77"/>
    <mergeCell ref="U78:X78"/>
    <mergeCell ref="U80:X80"/>
    <mergeCell ref="U72:X72"/>
    <mergeCell ref="U73:X73"/>
    <mergeCell ref="U74:X74"/>
    <mergeCell ref="U75:X75"/>
    <mergeCell ref="U68:X68"/>
    <mergeCell ref="U69:X69"/>
    <mergeCell ref="U70:X70"/>
    <mergeCell ref="U71:X71"/>
    <mergeCell ref="U64:X64"/>
    <mergeCell ref="U65:X65"/>
    <mergeCell ref="U66:X66"/>
    <mergeCell ref="U67:X67"/>
    <mergeCell ref="U60:X60"/>
    <mergeCell ref="U61:X61"/>
    <mergeCell ref="U62:X62"/>
    <mergeCell ref="U63:X63"/>
    <mergeCell ref="U56:X56"/>
    <mergeCell ref="U57:X57"/>
    <mergeCell ref="U58:X58"/>
    <mergeCell ref="U59:X59"/>
    <mergeCell ref="U52:X52"/>
    <mergeCell ref="U53:X53"/>
    <mergeCell ref="U54:X54"/>
    <mergeCell ref="U55:X55"/>
    <mergeCell ref="U48:X48"/>
    <mergeCell ref="U49:X49"/>
    <mergeCell ref="U50:X50"/>
    <mergeCell ref="U51:X51"/>
    <mergeCell ref="U44:X44"/>
    <mergeCell ref="U45:X45"/>
    <mergeCell ref="U46:X46"/>
    <mergeCell ref="U47:X47"/>
    <mergeCell ref="U40:X40"/>
    <mergeCell ref="U41:X41"/>
    <mergeCell ref="U42:X42"/>
    <mergeCell ref="U43:X43"/>
    <mergeCell ref="U36:X36"/>
    <mergeCell ref="U37:X37"/>
    <mergeCell ref="U38:X38"/>
    <mergeCell ref="U39:X39"/>
    <mergeCell ref="U32:X32"/>
    <mergeCell ref="U33:X33"/>
    <mergeCell ref="U34:X34"/>
    <mergeCell ref="U35:X35"/>
    <mergeCell ref="U28:X28"/>
    <mergeCell ref="U29:X29"/>
    <mergeCell ref="U30:X30"/>
    <mergeCell ref="U31:X31"/>
    <mergeCell ref="U24:X24"/>
    <mergeCell ref="U25:X25"/>
    <mergeCell ref="U26:X26"/>
    <mergeCell ref="U27:X27"/>
    <mergeCell ref="U20:X20"/>
    <mergeCell ref="U21:X21"/>
    <mergeCell ref="U22:X22"/>
    <mergeCell ref="U23:X23"/>
    <mergeCell ref="U16:X16"/>
    <mergeCell ref="U17:X17"/>
    <mergeCell ref="U18:X18"/>
    <mergeCell ref="U19:X19"/>
    <mergeCell ref="U12:X12"/>
    <mergeCell ref="U13:X13"/>
    <mergeCell ref="U14:X14"/>
    <mergeCell ref="U15:X15"/>
    <mergeCell ref="AR4:BD4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A26:R26"/>
    <mergeCell ref="A32:R32"/>
    <mergeCell ref="A47:R47"/>
    <mergeCell ref="A48:R48"/>
    <mergeCell ref="A45:R45"/>
    <mergeCell ref="A22:R22"/>
    <mergeCell ref="A23:R23"/>
    <mergeCell ref="A24:R24"/>
    <mergeCell ref="A25:R25"/>
    <mergeCell ref="A49:R49"/>
    <mergeCell ref="A50:R50"/>
    <mergeCell ref="A51:R51"/>
    <mergeCell ref="A58:R58"/>
    <mergeCell ref="A55:R55"/>
    <mergeCell ref="A57:R57"/>
    <mergeCell ref="A62:R62"/>
    <mergeCell ref="A63:R63"/>
    <mergeCell ref="S83:T83"/>
    <mergeCell ref="S84:T84"/>
    <mergeCell ref="B80:R80"/>
    <mergeCell ref="B81:R81"/>
    <mergeCell ref="B83:R83"/>
    <mergeCell ref="B84:R84"/>
    <mergeCell ref="A65:R65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G38:AJ38"/>
    <mergeCell ref="AG39:AJ39"/>
    <mergeCell ref="AG40:AJ40"/>
    <mergeCell ref="AG41:AJ41"/>
    <mergeCell ref="AG42:AJ42"/>
    <mergeCell ref="AG43:AJ43"/>
    <mergeCell ref="AG44:AJ44"/>
    <mergeCell ref="AG45:AJ45"/>
    <mergeCell ref="AG46:AJ46"/>
    <mergeCell ref="AG47:AJ47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G66:AJ66"/>
    <mergeCell ref="AG67:AJ67"/>
    <mergeCell ref="AG68:AJ68"/>
    <mergeCell ref="AG69:AJ69"/>
    <mergeCell ref="AG70:AJ70"/>
    <mergeCell ref="AG71:AJ71"/>
    <mergeCell ref="AG72:AJ72"/>
    <mergeCell ref="AG73:AJ73"/>
    <mergeCell ref="AG74:AJ74"/>
    <mergeCell ref="AG75:AJ75"/>
    <mergeCell ref="AG76:AJ76"/>
    <mergeCell ref="AG77:AJ77"/>
    <mergeCell ref="AG78:AJ78"/>
    <mergeCell ref="AG80:AJ80"/>
    <mergeCell ref="AG81:AJ81"/>
    <mergeCell ref="AG83:AJ83"/>
    <mergeCell ref="AG84:AJ84"/>
    <mergeCell ref="AK84:AN84"/>
    <mergeCell ref="AK83:AN83"/>
    <mergeCell ref="AK81:AN81"/>
    <mergeCell ref="AK80:AN80"/>
    <mergeCell ref="AK78:AN78"/>
    <mergeCell ref="AK18:AN18"/>
    <mergeCell ref="AO18:AR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69:AN69"/>
    <mergeCell ref="AK70:AN70"/>
    <mergeCell ref="AK71:AN71"/>
    <mergeCell ref="AK72:AN72"/>
    <mergeCell ref="AK73:AN73"/>
    <mergeCell ref="AK74:AN74"/>
    <mergeCell ref="AK75:AN75"/>
    <mergeCell ref="AK76:AN76"/>
    <mergeCell ref="AK77:AN77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80:AR80"/>
    <mergeCell ref="AO81:AR81"/>
    <mergeCell ref="AO83:AR83"/>
    <mergeCell ref="AO84:AR84"/>
    <mergeCell ref="AS12:AV12"/>
    <mergeCell ref="AS15:AV15"/>
    <mergeCell ref="AS16:AV16"/>
    <mergeCell ref="AS17:AV17"/>
    <mergeCell ref="AS18:AV18"/>
    <mergeCell ref="AS19:AV19"/>
    <mergeCell ref="AS20:AV20"/>
    <mergeCell ref="AK12:AN12"/>
    <mergeCell ref="AO12:AR12"/>
    <mergeCell ref="AS13:AV13"/>
    <mergeCell ref="AS14:AV14"/>
    <mergeCell ref="AO13:AR13"/>
    <mergeCell ref="AO14:AR14"/>
    <mergeCell ref="AW17:AZ17"/>
    <mergeCell ref="AW18:AZ18"/>
    <mergeCell ref="AW19:AZ19"/>
    <mergeCell ref="AW12:AZ12"/>
    <mergeCell ref="AW13:AZ13"/>
    <mergeCell ref="AW14:AZ14"/>
    <mergeCell ref="AW15:AZ15"/>
    <mergeCell ref="AW20:AZ20"/>
    <mergeCell ref="AW21:AZ21"/>
    <mergeCell ref="AS21:AV21"/>
    <mergeCell ref="AS22:AV22"/>
    <mergeCell ref="AW22:AZ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S39:AV39"/>
    <mergeCell ref="AS40:AV40"/>
    <mergeCell ref="AS41:AV41"/>
    <mergeCell ref="AS42:AV42"/>
    <mergeCell ref="AS43:AV43"/>
    <mergeCell ref="AS44:AV44"/>
    <mergeCell ref="AS45:AV45"/>
    <mergeCell ref="AS46:AV46"/>
    <mergeCell ref="AS47:AV47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9:AV69"/>
    <mergeCell ref="AS70:AV70"/>
    <mergeCell ref="AS63:AV63"/>
    <mergeCell ref="AS64:AV64"/>
    <mergeCell ref="AS65:AV65"/>
    <mergeCell ref="AS66:AV66"/>
    <mergeCell ref="AS67:AV67"/>
    <mergeCell ref="AS68:AV68"/>
    <mergeCell ref="AS71:AV71"/>
    <mergeCell ref="AS72:AV72"/>
    <mergeCell ref="AS73:AV73"/>
    <mergeCell ref="AS74:AV74"/>
    <mergeCell ref="BA13:BD13"/>
    <mergeCell ref="BA14:BD14"/>
    <mergeCell ref="BA15:BD15"/>
    <mergeCell ref="BA16:BD16"/>
    <mergeCell ref="AS77:AV77"/>
    <mergeCell ref="AW77:AZ77"/>
    <mergeCell ref="BA77:BD77"/>
    <mergeCell ref="AS76:AV76"/>
    <mergeCell ref="AW76:AZ76"/>
    <mergeCell ref="BA76:BD76"/>
    <mergeCell ref="AS75:AV75"/>
    <mergeCell ref="AW25:AZ25"/>
    <mergeCell ref="AW26:AZ26"/>
    <mergeCell ref="AW27:AZ27"/>
    <mergeCell ref="AW30:AZ30"/>
    <mergeCell ref="AW33:AZ33"/>
    <mergeCell ref="AW34:AZ34"/>
    <mergeCell ref="AW35:AZ35"/>
    <mergeCell ref="AW36:AZ36"/>
    <mergeCell ref="AW37:AZ37"/>
    <mergeCell ref="AW23:AZ23"/>
    <mergeCell ref="AW24:AZ24"/>
    <mergeCell ref="AW28:AZ28"/>
    <mergeCell ref="AW29:AZ29"/>
    <mergeCell ref="AW31:AZ31"/>
    <mergeCell ref="AW32:AZ32"/>
    <mergeCell ref="BA31:BD31"/>
    <mergeCell ref="BA32:BD32"/>
    <mergeCell ref="AW38:AZ38"/>
    <mergeCell ref="AW39:AZ39"/>
    <mergeCell ref="AW40:AZ40"/>
    <mergeCell ref="AW41:AZ41"/>
    <mergeCell ref="AW42:AZ42"/>
    <mergeCell ref="AW43:AZ43"/>
    <mergeCell ref="AW44:AZ44"/>
    <mergeCell ref="AW45:AZ45"/>
    <mergeCell ref="AW46:AZ46"/>
    <mergeCell ref="AW47:AZ47"/>
    <mergeCell ref="AW48:AZ48"/>
    <mergeCell ref="AW49:AZ49"/>
    <mergeCell ref="AW50:AZ50"/>
    <mergeCell ref="AW51:AZ51"/>
    <mergeCell ref="AW52:AZ52"/>
    <mergeCell ref="AW53:AZ53"/>
    <mergeCell ref="AW54:AZ54"/>
    <mergeCell ref="AW55:AZ55"/>
    <mergeCell ref="AW56:AZ56"/>
    <mergeCell ref="AW57:AZ57"/>
    <mergeCell ref="AW58:AZ58"/>
    <mergeCell ref="AW59:AZ59"/>
    <mergeCell ref="AW60:AZ60"/>
    <mergeCell ref="AW61:AZ61"/>
    <mergeCell ref="AW62:AZ62"/>
    <mergeCell ref="AW63:AZ63"/>
    <mergeCell ref="AW64:AZ64"/>
    <mergeCell ref="AW65:AZ65"/>
    <mergeCell ref="AW66:AZ66"/>
    <mergeCell ref="BA66:BD66"/>
    <mergeCell ref="AW67:AZ67"/>
    <mergeCell ref="BA67:BD67"/>
    <mergeCell ref="AW68:AZ68"/>
    <mergeCell ref="AW69:AZ69"/>
    <mergeCell ref="BA69:BD69"/>
    <mergeCell ref="BA68:BD68"/>
    <mergeCell ref="AS80:AV80"/>
    <mergeCell ref="BA80:BD80"/>
    <mergeCell ref="BA74:BD74"/>
    <mergeCell ref="AW70:AZ70"/>
    <mergeCell ref="AW71:AZ71"/>
    <mergeCell ref="AW72:AZ72"/>
    <mergeCell ref="AW73:AZ73"/>
    <mergeCell ref="BA73:BD73"/>
    <mergeCell ref="BA72:BD72"/>
    <mergeCell ref="BA71:BD71"/>
    <mergeCell ref="AW83:AZ83"/>
    <mergeCell ref="BA83:BD83"/>
    <mergeCell ref="AW74:AZ74"/>
    <mergeCell ref="AW80:AZ80"/>
    <mergeCell ref="AW75:AZ75"/>
    <mergeCell ref="BA75:BD75"/>
    <mergeCell ref="BA84:BD84"/>
    <mergeCell ref="AS84:AV84"/>
    <mergeCell ref="AW84:AZ84"/>
    <mergeCell ref="BA78:BD78"/>
    <mergeCell ref="AS78:AV78"/>
    <mergeCell ref="AW78:AZ78"/>
    <mergeCell ref="BA81:BD81"/>
    <mergeCell ref="AS81:AV81"/>
    <mergeCell ref="AW81:AZ81"/>
    <mergeCell ref="AS83:AV83"/>
    <mergeCell ref="BA70:BD70"/>
    <mergeCell ref="BA60:BD60"/>
    <mergeCell ref="BA59:BD59"/>
    <mergeCell ref="BA58:BD58"/>
    <mergeCell ref="BA63:BD63"/>
    <mergeCell ref="BA62:BD62"/>
    <mergeCell ref="BA61:BD61"/>
    <mergeCell ref="BA64:BD64"/>
    <mergeCell ref="BA65:BD65"/>
    <mergeCell ref="BA57:BD57"/>
    <mergeCell ref="BA56:BD56"/>
    <mergeCell ref="BA55:BD55"/>
    <mergeCell ref="BA54:BD54"/>
    <mergeCell ref="BA53:BD53"/>
    <mergeCell ref="BA52:BD52"/>
    <mergeCell ref="BA51:BD51"/>
    <mergeCell ref="BA50:BD50"/>
    <mergeCell ref="BA49:BD49"/>
    <mergeCell ref="BA48:BD48"/>
    <mergeCell ref="BA47:BD47"/>
    <mergeCell ref="BA46:BD46"/>
    <mergeCell ref="BA45:BD45"/>
    <mergeCell ref="BA44:BD44"/>
    <mergeCell ref="BA43:BD43"/>
    <mergeCell ref="BA42:BD42"/>
    <mergeCell ref="BA41:BD41"/>
    <mergeCell ref="BA40:BD40"/>
    <mergeCell ref="BA39:BD39"/>
    <mergeCell ref="BA38:BD38"/>
    <mergeCell ref="AO17:AR17"/>
    <mergeCell ref="BA37:BD37"/>
    <mergeCell ref="BA12:BD12"/>
    <mergeCell ref="BA36:BD36"/>
    <mergeCell ref="BA35:BD35"/>
    <mergeCell ref="BA34:BD34"/>
    <mergeCell ref="BA33:BD33"/>
    <mergeCell ref="BA25:BD25"/>
    <mergeCell ref="BA23:BD23"/>
    <mergeCell ref="BA22:BD22"/>
    <mergeCell ref="AO15:AR15"/>
    <mergeCell ref="AO16:AR16"/>
    <mergeCell ref="BU16:BX16"/>
    <mergeCell ref="BY14:CB14"/>
    <mergeCell ref="AW16:AZ16"/>
    <mergeCell ref="BM15:BP15"/>
    <mergeCell ref="BQ15:BT15"/>
    <mergeCell ref="BE16:BH16"/>
    <mergeCell ref="BI16:BL16"/>
    <mergeCell ref="BM16:BP16"/>
    <mergeCell ref="DK32:DN32"/>
    <mergeCell ref="BA20:BD20"/>
    <mergeCell ref="BA24:BD24"/>
    <mergeCell ref="BA21:BD21"/>
    <mergeCell ref="BA30:BD30"/>
    <mergeCell ref="BA26:BD26"/>
    <mergeCell ref="BA27:BD27"/>
    <mergeCell ref="BA28:BD28"/>
    <mergeCell ref="BA29:BD29"/>
    <mergeCell ref="BE20:BH20"/>
    <mergeCell ref="BA17:BD17"/>
    <mergeCell ref="BA18:BD18"/>
    <mergeCell ref="BA19:BD19"/>
    <mergeCell ref="BE15:BH15"/>
    <mergeCell ref="BE18:BH18"/>
    <mergeCell ref="BE19:BH19"/>
  </mergeCells>
  <printOptions horizontalCentered="1"/>
  <pageMargins left="0.1968503937007874" right="0.1968503937007874" top="0.5905511811023623" bottom="0.47" header="0.5118110236220472" footer="0.37"/>
  <pageSetup fitToHeight="0" horizontalDpi="360" verticalDpi="360" orientation="landscape" paperSize="9" scale="73" r:id="rId1"/>
  <rowBreaks count="3" manualBreakCount="3">
    <brk id="31" max="56" man="1"/>
    <brk id="50" max="255" man="1"/>
    <brk id="73" max="5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U184"/>
  <sheetViews>
    <sheetView zoomScale="75" zoomScaleNormal="75" workbookViewId="0" topLeftCell="BA1">
      <selection activeCell="CR78" sqref="CR78"/>
    </sheetView>
  </sheetViews>
  <sheetFormatPr defaultColWidth="9.140625" defaultRowHeight="12.75"/>
  <cols>
    <col min="1" max="8" width="3.28125" style="1165" customWidth="1"/>
    <col min="9" max="9" width="4.28125" style="1165" customWidth="1"/>
    <col min="10" max="13" width="3.28125" style="1165" customWidth="1"/>
    <col min="14" max="14" width="4.28125" style="1165" customWidth="1"/>
    <col min="15" max="15" width="3.8515625" style="1165" customWidth="1"/>
    <col min="16" max="16" width="4.00390625" style="1165" customWidth="1"/>
    <col min="17" max="17" width="3.8515625" style="1165" customWidth="1"/>
    <col min="18" max="18" width="2.7109375" style="1165" customWidth="1"/>
    <col min="19" max="19" width="2.8515625" style="1165" customWidth="1"/>
    <col min="20" max="20" width="3.57421875" style="1165" customWidth="1"/>
    <col min="21" max="21" width="3.28125" style="1165" customWidth="1"/>
    <col min="22" max="22" width="2.7109375" style="1165" customWidth="1"/>
    <col min="23" max="23" width="3.28125" style="1165" customWidth="1"/>
    <col min="24" max="24" width="3.00390625" style="1165" customWidth="1"/>
    <col min="25" max="48" width="3.28125" style="1165" customWidth="1"/>
    <col min="49" max="49" width="3.7109375" style="1165" customWidth="1"/>
    <col min="50" max="52" width="3.28125" style="1165" customWidth="1"/>
    <col min="53" max="53" width="4.28125" style="1165" customWidth="1"/>
    <col min="54" max="54" width="3.8515625" style="1165" customWidth="1"/>
    <col min="55" max="55" width="4.57421875" style="1165" customWidth="1"/>
    <col min="56" max="62" width="3.7109375" style="1165" customWidth="1"/>
    <col min="63" max="63" width="3.140625" style="1165" customWidth="1"/>
    <col min="64" max="95" width="3.7109375" style="1165" customWidth="1"/>
    <col min="96" max="96" width="18.421875" style="1168" customWidth="1"/>
    <col min="97" max="97" width="0.42578125" style="1165" customWidth="1"/>
    <col min="98" max="99" width="9.140625" style="1165" hidden="1" customWidth="1"/>
    <col min="100" max="16384" width="9.140625" style="1165" customWidth="1"/>
  </cols>
  <sheetData>
    <row r="1" spans="54:94" ht="13.5" thickBot="1">
      <c r="BB1" s="1166">
        <v>0</v>
      </c>
      <c r="BC1" s="1167">
        <v>1</v>
      </c>
      <c r="CP1" s="1165">
        <v>2</v>
      </c>
    </row>
    <row r="2" spans="54:55" ht="12" customHeight="1">
      <c r="BB2" s="1169" t="s">
        <v>251</v>
      </c>
      <c r="BC2" s="1170"/>
    </row>
    <row r="3" spans="3:96" s="1171" customFormat="1" ht="20.25">
      <c r="C3" s="1172" t="s">
        <v>1079</v>
      </c>
      <c r="D3" s="1173"/>
      <c r="E3" s="1173"/>
      <c r="F3" s="1173"/>
      <c r="G3" s="1173"/>
      <c r="H3" s="1173"/>
      <c r="I3" s="1174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3"/>
      <c r="AK3" s="1173"/>
      <c r="AL3" s="1173"/>
      <c r="AM3" s="1173"/>
      <c r="AN3" s="1173"/>
      <c r="AO3" s="1173"/>
      <c r="AP3" s="1173"/>
      <c r="AQ3" s="1173"/>
      <c r="AR3" s="1173"/>
      <c r="AS3" s="1173"/>
      <c r="AT3" s="1173"/>
      <c r="AU3" s="1173"/>
      <c r="AV3" s="1173"/>
      <c r="AW3" s="1173"/>
      <c r="AX3" s="1173"/>
      <c r="AY3" s="1173"/>
      <c r="AZ3" s="1173"/>
      <c r="BA3" s="1173"/>
      <c r="BB3" s="1173"/>
      <c r="BC3" s="1173"/>
      <c r="CR3" s="1175"/>
    </row>
    <row r="4" spans="2:96" s="1171" customFormat="1" ht="20.25" customHeight="1">
      <c r="B4" s="1176" t="s">
        <v>1080</v>
      </c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1177"/>
      <c r="T4" s="1177"/>
      <c r="U4" s="1178"/>
      <c r="V4" s="1179"/>
      <c r="W4" s="1179"/>
      <c r="X4" s="1180"/>
      <c r="Y4" s="1179"/>
      <c r="Z4" s="1179"/>
      <c r="AA4" s="1179"/>
      <c r="AB4" s="1179"/>
      <c r="AC4" s="1179"/>
      <c r="AD4" s="1179"/>
      <c r="AE4" s="1179"/>
      <c r="AF4" s="1177"/>
      <c r="AG4" s="1177"/>
      <c r="AH4" s="1177"/>
      <c r="AI4" s="1177"/>
      <c r="AJ4" s="1179"/>
      <c r="AK4" s="1179"/>
      <c r="AL4" s="1179"/>
      <c r="AM4" s="1179"/>
      <c r="AN4" s="1179"/>
      <c r="AO4" s="1179"/>
      <c r="AP4" s="1179"/>
      <c r="AQ4" s="1179"/>
      <c r="AR4" s="1179"/>
      <c r="AS4" s="1179"/>
      <c r="AT4" s="1173"/>
      <c r="AU4" s="1173"/>
      <c r="AV4" s="1173"/>
      <c r="AW4" s="1173"/>
      <c r="AX4" s="1173"/>
      <c r="AY4" s="1173"/>
      <c r="AZ4" s="1173"/>
      <c r="BA4" s="1173"/>
      <c r="BB4" s="1173"/>
      <c r="BC4" s="1173"/>
      <c r="CR4" s="1175"/>
    </row>
    <row r="5" spans="2:96" s="1171" customFormat="1" ht="21.75" customHeight="1">
      <c r="B5" s="1176" t="s">
        <v>1081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8"/>
      <c r="U5" s="1177"/>
      <c r="V5" s="1179"/>
      <c r="W5" s="1179"/>
      <c r="X5" s="1179"/>
      <c r="Y5" s="1179"/>
      <c r="Z5" s="1180"/>
      <c r="AA5" s="1179"/>
      <c r="AB5" s="1179"/>
      <c r="AC5" s="1179"/>
      <c r="AD5" s="1179"/>
      <c r="AE5" s="1177"/>
      <c r="AF5" s="1177"/>
      <c r="AG5" s="1177"/>
      <c r="AH5" s="1177"/>
      <c r="AI5" s="1177"/>
      <c r="AJ5" s="1179"/>
      <c r="AK5" s="1173"/>
      <c r="AL5" s="1173"/>
      <c r="AM5" s="1173"/>
      <c r="AN5" s="1173"/>
      <c r="AO5" s="1173"/>
      <c r="AP5" s="1173"/>
      <c r="AQ5" s="1173"/>
      <c r="AR5" s="1173"/>
      <c r="AS5" s="1173"/>
      <c r="AT5" s="1173"/>
      <c r="AU5" s="1173"/>
      <c r="AV5" s="1173"/>
      <c r="AW5" s="1173"/>
      <c r="AX5" s="1173"/>
      <c r="AY5" s="1173"/>
      <c r="AZ5" s="1173"/>
      <c r="BA5" s="1173"/>
      <c r="BB5" s="1173"/>
      <c r="BC5" s="1173"/>
      <c r="CR5" s="1175"/>
    </row>
    <row r="6" spans="47:55" ht="16.5" customHeight="1">
      <c r="AU6" s="2116" t="s">
        <v>689</v>
      </c>
      <c r="AV6" s="2116"/>
      <c r="AW6" s="2116"/>
      <c r="AX6" s="2116"/>
      <c r="AY6" s="2116"/>
      <c r="AZ6" s="2116"/>
      <c r="BA6" s="2116"/>
      <c r="BB6" s="2116"/>
      <c r="BC6" s="2116"/>
    </row>
    <row r="7" spans="47:55" ht="12.75">
      <c r="AU7" s="1181" t="s">
        <v>255</v>
      </c>
      <c r="AV7" s="1181"/>
      <c r="AW7" s="1181"/>
      <c r="AX7" s="1181"/>
      <c r="AY7" s="1181"/>
      <c r="AZ7" s="1181"/>
      <c r="BA7" s="1181"/>
      <c r="BB7" s="1181"/>
      <c r="BC7" s="1181"/>
    </row>
    <row r="8" ht="13.5" thickBot="1"/>
    <row r="9" spans="3:40" ht="15.75" customHeight="1" thickBot="1">
      <c r="C9" s="1182">
        <v>5</v>
      </c>
      <c r="D9" s="1183">
        <v>1</v>
      </c>
      <c r="E9" s="1183">
        <v>3</v>
      </c>
      <c r="F9" s="1183">
        <v>0</v>
      </c>
      <c r="G9" s="1183">
        <v>0</v>
      </c>
      <c r="H9" s="1184">
        <v>9</v>
      </c>
      <c r="J9" s="1182">
        <v>1</v>
      </c>
      <c r="K9" s="1183">
        <v>2</v>
      </c>
      <c r="L9" s="1183">
        <v>5</v>
      </c>
      <c r="M9" s="1184">
        <v>4</v>
      </c>
      <c r="O9" s="1182">
        <v>0</v>
      </c>
      <c r="P9" s="1184">
        <v>1</v>
      </c>
      <c r="Q9" s="1185"/>
      <c r="R9" s="1182">
        <v>2</v>
      </c>
      <c r="S9" s="1183">
        <v>8</v>
      </c>
      <c r="T9" s="1183">
        <v>0</v>
      </c>
      <c r="U9" s="1186">
        <v>0</v>
      </c>
      <c r="V9" s="1185"/>
      <c r="Y9" s="1182">
        <v>7</v>
      </c>
      <c r="Z9" s="1183">
        <v>5</v>
      </c>
      <c r="AA9" s="1183">
        <v>1</v>
      </c>
      <c r="AB9" s="1183">
        <v>1</v>
      </c>
      <c r="AC9" s="1183">
        <v>1</v>
      </c>
      <c r="AD9" s="1184">
        <v>5</v>
      </c>
      <c r="AF9" s="1187">
        <v>2</v>
      </c>
      <c r="AG9" s="1188">
        <v>2</v>
      </c>
      <c r="AI9" s="1182">
        <v>2</v>
      </c>
      <c r="AJ9" s="1183">
        <v>0</v>
      </c>
      <c r="AK9" s="1183">
        <v>0</v>
      </c>
      <c r="AL9" s="1184">
        <v>5</v>
      </c>
      <c r="AN9" s="1189">
        <v>2</v>
      </c>
    </row>
    <row r="10" spans="3:40" ht="25.5" customHeight="1">
      <c r="C10" s="1190" t="s">
        <v>226</v>
      </c>
      <c r="D10" s="1190"/>
      <c r="E10" s="1190"/>
      <c r="F10" s="1190"/>
      <c r="G10" s="1190"/>
      <c r="H10" s="1190"/>
      <c r="I10" s="1191"/>
      <c r="J10" s="1190" t="s">
        <v>227</v>
      </c>
      <c r="K10" s="1190"/>
      <c r="L10" s="1190"/>
      <c r="M10" s="1190"/>
      <c r="N10" s="1191"/>
      <c r="O10" s="1192" t="s">
        <v>256</v>
      </c>
      <c r="P10" s="1192"/>
      <c r="Q10" s="1191"/>
      <c r="R10" s="2108" t="s">
        <v>463</v>
      </c>
      <c r="S10" s="2108"/>
      <c r="T10" s="2108"/>
      <c r="U10" s="2108"/>
      <c r="V10" s="1192"/>
      <c r="W10" s="1191"/>
      <c r="Y10" s="1190" t="s">
        <v>230</v>
      </c>
      <c r="Z10" s="1190"/>
      <c r="AA10" s="1190"/>
      <c r="AB10" s="1190"/>
      <c r="AC10" s="1190"/>
      <c r="AD10" s="1190"/>
      <c r="AF10" s="1190" t="s">
        <v>258</v>
      </c>
      <c r="AG10" s="1190"/>
      <c r="AI10" s="1190" t="s">
        <v>259</v>
      </c>
      <c r="AJ10" s="1190"/>
      <c r="AK10" s="1190"/>
      <c r="AL10" s="1190"/>
      <c r="AN10" s="1190" t="s">
        <v>260</v>
      </c>
    </row>
    <row r="11" spans="3:40" ht="25.5" customHeight="1">
      <c r="C11" s="1190"/>
      <c r="D11" s="1190"/>
      <c r="E11" s="1190"/>
      <c r="F11" s="1190"/>
      <c r="G11" s="1190"/>
      <c r="H11" s="1190"/>
      <c r="I11" s="1191"/>
      <c r="J11" s="1190"/>
      <c r="K11" s="1190"/>
      <c r="L11" s="1190"/>
      <c r="M11" s="1190"/>
      <c r="N11" s="1191"/>
      <c r="O11" s="1192"/>
      <c r="P11" s="1192"/>
      <c r="Q11" s="1191"/>
      <c r="R11" s="1191"/>
      <c r="S11" s="1192"/>
      <c r="T11" s="1192"/>
      <c r="U11" s="1192"/>
      <c r="V11" s="1192"/>
      <c r="W11" s="1191"/>
      <c r="Y11" s="1190"/>
      <c r="Z11" s="1190"/>
      <c r="AA11" s="1190"/>
      <c r="AB11" s="1190"/>
      <c r="AC11" s="1190"/>
      <c r="AD11" s="1190"/>
      <c r="AF11" s="1190"/>
      <c r="AG11" s="1190"/>
      <c r="AI11" s="1190"/>
      <c r="AJ11" s="1190"/>
      <c r="AK11" s="1190"/>
      <c r="AL11" s="1190"/>
      <c r="AN11" s="1190"/>
    </row>
    <row r="12" ht="12.75">
      <c r="BD12" s="1193" t="s">
        <v>261</v>
      </c>
    </row>
    <row r="13" spans="1:95" ht="38.25" customHeight="1">
      <c r="A13" s="1194"/>
      <c r="B13" s="1195" t="s">
        <v>1082</v>
      </c>
      <c r="C13" s="1196"/>
      <c r="D13" s="1197"/>
      <c r="E13" s="1197"/>
      <c r="F13" s="1197"/>
      <c r="G13" s="1196"/>
      <c r="H13" s="1196"/>
      <c r="I13" s="1196"/>
      <c r="J13" s="1196"/>
      <c r="K13" s="1196"/>
      <c r="L13" s="1196"/>
      <c r="M13" s="1196"/>
      <c r="N13" s="1196"/>
      <c r="O13" s="1196"/>
      <c r="P13" s="1196"/>
      <c r="Q13" s="1198"/>
      <c r="R13" s="1198"/>
      <c r="S13" s="1199"/>
      <c r="T13" s="1199"/>
      <c r="U13" s="1200" t="s">
        <v>263</v>
      </c>
      <c r="V13" s="1201"/>
      <c r="W13" s="1202"/>
      <c r="X13" s="1197"/>
      <c r="Y13" s="1196"/>
      <c r="Z13" s="1196"/>
      <c r="AA13" s="1201"/>
      <c r="AB13" s="1196"/>
      <c r="AC13" s="1196"/>
      <c r="AD13" s="1196"/>
      <c r="AE13" s="1201"/>
      <c r="AF13" s="1196"/>
      <c r="AG13" s="1196"/>
      <c r="AH13" s="1196"/>
      <c r="AI13" s="1203"/>
      <c r="AJ13" s="1198"/>
      <c r="AK13" s="1198"/>
      <c r="AL13" s="1198"/>
      <c r="AM13" s="1203"/>
      <c r="AN13" s="1198"/>
      <c r="AO13" s="1198"/>
      <c r="AP13" s="1198"/>
      <c r="AQ13" s="1203"/>
      <c r="AR13" s="1198"/>
      <c r="AS13" s="1198"/>
      <c r="AT13" s="1198"/>
      <c r="AU13" s="1203"/>
      <c r="AV13" s="1198"/>
      <c r="AW13" s="1198"/>
      <c r="AX13" s="1198"/>
      <c r="AY13" s="1203"/>
      <c r="AZ13" s="1198"/>
      <c r="BA13" s="1198"/>
      <c r="BB13" s="1198"/>
      <c r="BC13" s="1203"/>
      <c r="BD13" s="1194"/>
      <c r="BE13" s="1198"/>
      <c r="BF13" s="1198"/>
      <c r="BG13" s="1203"/>
      <c r="BH13" s="1202"/>
      <c r="BI13" s="1196"/>
      <c r="BJ13" s="1196"/>
      <c r="BK13" s="1201"/>
      <c r="BL13" s="1196"/>
      <c r="BM13" s="1196"/>
      <c r="BN13" s="1196"/>
      <c r="BO13" s="1201"/>
      <c r="BP13" s="1196"/>
      <c r="BQ13" s="1196"/>
      <c r="BR13" s="1196"/>
      <c r="BS13" s="1203"/>
      <c r="BT13" s="1198"/>
      <c r="BU13" s="1198"/>
      <c r="BV13" s="1198"/>
      <c r="BW13" s="1203"/>
      <c r="BX13" s="1198"/>
      <c r="BY13" s="1198"/>
      <c r="BZ13" s="1198"/>
      <c r="CA13" s="1203"/>
      <c r="CB13" s="1198"/>
      <c r="CC13" s="1198"/>
      <c r="CD13" s="1198"/>
      <c r="CE13" s="1203"/>
      <c r="CF13" s="1198"/>
      <c r="CG13" s="1198"/>
      <c r="CH13" s="1198"/>
      <c r="CI13" s="1203"/>
      <c r="CJ13" s="1198"/>
      <c r="CK13" s="1198"/>
      <c r="CL13" s="1198"/>
      <c r="CM13" s="1203"/>
      <c r="CN13" s="1194"/>
      <c r="CO13" s="1198"/>
      <c r="CP13" s="1198"/>
      <c r="CQ13" s="1203"/>
    </row>
    <row r="14" spans="1:95" ht="12.75">
      <c r="A14" s="1204"/>
      <c r="B14" s="1185"/>
      <c r="C14" s="1205"/>
      <c r="D14" s="1205"/>
      <c r="E14" s="1205"/>
      <c r="F14" s="1205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70"/>
      <c r="R14" s="1170"/>
      <c r="S14" s="1206"/>
      <c r="T14" s="1206"/>
      <c r="U14" s="1207"/>
      <c r="V14" s="1208"/>
      <c r="W14" s="1209"/>
      <c r="X14" s="1210"/>
      <c r="Y14" s="1211" t="s">
        <v>982</v>
      </c>
      <c r="Z14" s="1211" t="s">
        <v>1083</v>
      </c>
      <c r="AA14" s="1212" t="s">
        <v>983</v>
      </c>
      <c r="AB14" s="1213"/>
      <c r="AC14" s="1211" t="s">
        <v>984</v>
      </c>
      <c r="AD14" s="1211" t="s">
        <v>985</v>
      </c>
      <c r="AE14" s="1212" t="s">
        <v>986</v>
      </c>
      <c r="AF14" s="1214"/>
      <c r="AG14" s="1211" t="s">
        <v>984</v>
      </c>
      <c r="AH14" s="1211" t="s">
        <v>987</v>
      </c>
      <c r="AI14" s="1212" t="s">
        <v>988</v>
      </c>
      <c r="AJ14" s="1214"/>
      <c r="AK14" s="1211" t="s">
        <v>991</v>
      </c>
      <c r="AL14" s="1211" t="s">
        <v>992</v>
      </c>
      <c r="AM14" s="1212" t="s">
        <v>993</v>
      </c>
      <c r="AN14" s="1214"/>
      <c r="AO14" s="1211" t="s">
        <v>994</v>
      </c>
      <c r="AP14" s="1211" t="s">
        <v>990</v>
      </c>
      <c r="AQ14" s="1212" t="s">
        <v>995</v>
      </c>
      <c r="AR14" s="1214"/>
      <c r="AS14" s="1215" t="s">
        <v>994</v>
      </c>
      <c r="AT14" s="1215" t="s">
        <v>990</v>
      </c>
      <c r="AU14" s="1216" t="s">
        <v>996</v>
      </c>
      <c r="AV14" s="1214"/>
      <c r="AW14" s="1215" t="s">
        <v>994</v>
      </c>
      <c r="AX14" s="1215" t="s">
        <v>997</v>
      </c>
      <c r="AY14" s="1216" t="s">
        <v>991</v>
      </c>
      <c r="AZ14" s="1214"/>
      <c r="BA14" s="1215" t="s">
        <v>994</v>
      </c>
      <c r="BB14" s="1215" t="s">
        <v>988</v>
      </c>
      <c r="BC14" s="1216" t="s">
        <v>984</v>
      </c>
      <c r="BD14" s="1217"/>
      <c r="BE14" s="1215" t="s">
        <v>994</v>
      </c>
      <c r="BF14" s="1215" t="s">
        <v>998</v>
      </c>
      <c r="BG14" s="1216" t="s">
        <v>1084</v>
      </c>
      <c r="BH14" s="1209"/>
      <c r="BI14" s="1215" t="s">
        <v>1001</v>
      </c>
      <c r="BJ14" s="1215" t="s">
        <v>1002</v>
      </c>
      <c r="BK14" s="1216" t="s">
        <v>993</v>
      </c>
      <c r="BL14" s="1213"/>
      <c r="BM14" s="1215" t="s">
        <v>1003</v>
      </c>
      <c r="BN14" s="1215" t="s">
        <v>998</v>
      </c>
      <c r="BO14" s="1216" t="s">
        <v>1004</v>
      </c>
      <c r="BP14" s="1214"/>
      <c r="BQ14" s="1215" t="s">
        <v>1003</v>
      </c>
      <c r="BR14" s="1215" t="s">
        <v>1005</v>
      </c>
      <c r="BS14" s="1216" t="s">
        <v>1006</v>
      </c>
      <c r="BT14" s="1214"/>
      <c r="BU14" s="1215" t="s">
        <v>1003</v>
      </c>
      <c r="BV14" s="1215" t="s">
        <v>1007</v>
      </c>
      <c r="BW14" s="1216" t="s">
        <v>1008</v>
      </c>
      <c r="BX14" s="1214"/>
      <c r="BY14" s="1215" t="s">
        <v>1003</v>
      </c>
      <c r="BZ14" s="1215" t="s">
        <v>1007</v>
      </c>
      <c r="CA14" s="1216" t="s">
        <v>1009</v>
      </c>
      <c r="CB14" s="1214"/>
      <c r="CC14" s="1215" t="s">
        <v>1010</v>
      </c>
      <c r="CD14" s="1215" t="s">
        <v>1011</v>
      </c>
      <c r="CE14" s="1216" t="s">
        <v>1012</v>
      </c>
      <c r="CF14" s="1214"/>
      <c r="CG14" s="1215" t="s">
        <v>1013</v>
      </c>
      <c r="CH14" s="1215" t="s">
        <v>1014</v>
      </c>
      <c r="CI14" s="1216" t="s">
        <v>988</v>
      </c>
      <c r="CJ14" s="1214"/>
      <c r="CK14" s="1215" t="s">
        <v>1013</v>
      </c>
      <c r="CL14" s="1215" t="s">
        <v>1014</v>
      </c>
      <c r="CM14" s="1216" t="s">
        <v>1015</v>
      </c>
      <c r="CN14" s="1217"/>
      <c r="CO14" s="1215" t="s">
        <v>1000</v>
      </c>
      <c r="CP14" s="1215" t="s">
        <v>1000</v>
      </c>
      <c r="CQ14" s="1216" t="s">
        <v>1000</v>
      </c>
    </row>
    <row r="15" spans="1:95" ht="12.75">
      <c r="A15" s="1218"/>
      <c r="B15" s="1219">
        <v>1</v>
      </c>
      <c r="C15" s="1219"/>
      <c r="D15" s="1219"/>
      <c r="E15" s="1219"/>
      <c r="F15" s="1220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21"/>
      <c r="R15" s="1221"/>
      <c r="S15" s="1222"/>
      <c r="T15" s="1219"/>
      <c r="U15" s="1223">
        <v>2</v>
      </c>
      <c r="V15" s="1224"/>
      <c r="W15" s="1225">
        <v>3</v>
      </c>
      <c r="X15" s="1219"/>
      <c r="Y15" s="1219"/>
      <c r="Z15" s="1219"/>
      <c r="AA15" s="1224"/>
      <c r="AB15" s="1219">
        <v>4</v>
      </c>
      <c r="AC15" s="1219"/>
      <c r="AD15" s="1219"/>
      <c r="AE15" s="1224"/>
      <c r="AF15" s="1219">
        <v>5</v>
      </c>
      <c r="AG15" s="1219"/>
      <c r="AH15" s="1219"/>
      <c r="AI15" s="1224"/>
      <c r="AJ15" s="1219">
        <v>6</v>
      </c>
      <c r="AK15" s="1219"/>
      <c r="AL15" s="1219"/>
      <c r="AM15" s="1224"/>
      <c r="AN15" s="1219">
        <v>7</v>
      </c>
      <c r="AO15" s="1219"/>
      <c r="AP15" s="1219"/>
      <c r="AQ15" s="1224"/>
      <c r="AR15" s="1219">
        <v>8</v>
      </c>
      <c r="AS15" s="1219"/>
      <c r="AT15" s="1219"/>
      <c r="AU15" s="1224"/>
      <c r="AV15" s="1219">
        <v>9</v>
      </c>
      <c r="AW15" s="1219"/>
      <c r="AX15" s="1219"/>
      <c r="AY15" s="1224"/>
      <c r="AZ15" s="1219">
        <v>10</v>
      </c>
      <c r="BA15" s="1219"/>
      <c r="BB15" s="1219"/>
      <c r="BC15" s="1224"/>
      <c r="BD15" s="1219">
        <v>11</v>
      </c>
      <c r="BE15" s="1219"/>
      <c r="BF15" s="1219"/>
      <c r="BG15" s="1224"/>
      <c r="BH15" s="1225">
        <v>3</v>
      </c>
      <c r="BI15" s="1219"/>
      <c r="BJ15" s="1219"/>
      <c r="BK15" s="1224"/>
      <c r="BL15" s="1219">
        <v>4</v>
      </c>
      <c r="BM15" s="1219"/>
      <c r="BN15" s="1219"/>
      <c r="BO15" s="1224"/>
      <c r="BP15" s="1219">
        <v>5</v>
      </c>
      <c r="BQ15" s="1219"/>
      <c r="BR15" s="1219"/>
      <c r="BS15" s="1224"/>
      <c r="BT15" s="1219">
        <v>6</v>
      </c>
      <c r="BU15" s="1219"/>
      <c r="BV15" s="1219"/>
      <c r="BW15" s="1224"/>
      <c r="BX15" s="1219">
        <v>7</v>
      </c>
      <c r="BY15" s="1219"/>
      <c r="BZ15" s="1219"/>
      <c r="CA15" s="1224"/>
      <c r="CB15" s="1219">
        <v>8</v>
      </c>
      <c r="CC15" s="1219"/>
      <c r="CD15" s="1219"/>
      <c r="CE15" s="1224"/>
      <c r="CF15" s="1219">
        <v>9</v>
      </c>
      <c r="CG15" s="1219"/>
      <c r="CH15" s="1219"/>
      <c r="CI15" s="1224"/>
      <c r="CJ15" s="1219">
        <v>10</v>
      </c>
      <c r="CK15" s="1219"/>
      <c r="CL15" s="1219"/>
      <c r="CM15" s="1224"/>
      <c r="CN15" s="1219">
        <v>11</v>
      </c>
      <c r="CO15" s="1219"/>
      <c r="CP15" s="1219"/>
      <c r="CQ15" s="1224"/>
    </row>
    <row r="16" spans="1:95" ht="19.5" customHeight="1">
      <c r="A16" s="1226" t="s">
        <v>1085</v>
      </c>
      <c r="C16" s="1227"/>
      <c r="D16" s="1228"/>
      <c r="E16" s="1227"/>
      <c r="F16" s="1227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185"/>
      <c r="R16" s="1222"/>
      <c r="S16" s="1209"/>
      <c r="T16" s="1209"/>
      <c r="U16" s="1230" t="s">
        <v>269</v>
      </c>
      <c r="V16" s="1231"/>
      <c r="W16" s="2092"/>
      <c r="X16" s="2089"/>
      <c r="Y16" s="2089"/>
      <c r="Z16" s="2089"/>
      <c r="AA16" s="2090"/>
      <c r="AB16" s="2088">
        <v>2500</v>
      </c>
      <c r="AC16" s="2089"/>
      <c r="AD16" s="2089"/>
      <c r="AE16" s="2090"/>
      <c r="AF16" s="2088">
        <v>4625</v>
      </c>
      <c r="AG16" s="2089"/>
      <c r="AH16" s="2089"/>
      <c r="AI16" s="2090"/>
      <c r="AJ16" s="2088">
        <f>343102+333812</f>
        <v>676914</v>
      </c>
      <c r="AK16" s="2089"/>
      <c r="AL16" s="2089"/>
      <c r="AM16" s="2090"/>
      <c r="AN16" s="2088">
        <v>650473</v>
      </c>
      <c r="AO16" s="2089"/>
      <c r="AP16" s="2089"/>
      <c r="AQ16" s="2090"/>
      <c r="AR16" s="2088">
        <v>137</v>
      </c>
      <c r="AS16" s="2089"/>
      <c r="AT16" s="2089"/>
      <c r="AU16" s="2090"/>
      <c r="AV16" s="1232"/>
      <c r="AW16" s="1232"/>
      <c r="AX16" s="1232"/>
      <c r="AY16" s="1233"/>
      <c r="AZ16" s="2088">
        <v>602542</v>
      </c>
      <c r="BA16" s="2089"/>
      <c r="BB16" s="2089"/>
      <c r="BC16" s="2090"/>
      <c r="BD16" s="2088"/>
      <c r="BE16" s="2089"/>
      <c r="BF16" s="2089"/>
      <c r="BG16" s="2090"/>
      <c r="BH16" s="2092"/>
      <c r="BI16" s="2089"/>
      <c r="BJ16" s="2089"/>
      <c r="BK16" s="2090"/>
      <c r="BL16" s="2088"/>
      <c r="BM16" s="2089"/>
      <c r="BN16" s="2089"/>
      <c r="BO16" s="2090"/>
      <c r="BP16" s="2088"/>
      <c r="BQ16" s="2089"/>
      <c r="BR16" s="2089"/>
      <c r="BS16" s="2090"/>
      <c r="BT16" s="2088"/>
      <c r="BU16" s="2089"/>
      <c r="BV16" s="2089"/>
      <c r="BW16" s="2090"/>
      <c r="BX16" s="2088"/>
      <c r="BY16" s="2089"/>
      <c r="BZ16" s="2089"/>
      <c r="CA16" s="2090"/>
      <c r="CB16" s="2088"/>
      <c r="CC16" s="2089"/>
      <c r="CD16" s="2089"/>
      <c r="CE16" s="2090"/>
      <c r="CF16" s="1232"/>
      <c r="CG16" s="1232"/>
      <c r="CH16" s="1232"/>
      <c r="CI16" s="1233"/>
      <c r="CJ16" s="2088"/>
      <c r="CK16" s="2089"/>
      <c r="CL16" s="2089"/>
      <c r="CM16" s="2090"/>
      <c r="CN16" s="2088">
        <f aca="true" t="shared" si="0" ref="CN16:CN23">SUM(W16:CM16)</f>
        <v>1937191</v>
      </c>
      <c r="CO16" s="2089"/>
      <c r="CP16" s="2089"/>
      <c r="CQ16" s="2090"/>
    </row>
    <row r="17" spans="1:95" ht="19.5" customHeight="1">
      <c r="A17" s="1218"/>
      <c r="B17" s="1234" t="s">
        <v>1086</v>
      </c>
      <c r="C17" s="1222"/>
      <c r="D17" s="1228"/>
      <c r="E17" s="1235"/>
      <c r="F17" s="1235"/>
      <c r="G17" s="1236"/>
      <c r="H17" s="1236"/>
      <c r="I17" s="1236"/>
      <c r="J17" s="1236"/>
      <c r="K17" s="1236"/>
      <c r="L17" s="1236"/>
      <c r="M17" s="1236"/>
      <c r="N17" s="1236"/>
      <c r="O17" s="1236"/>
      <c r="P17" s="1236"/>
      <c r="Q17" s="1237"/>
      <c r="R17" s="1238"/>
      <c r="S17" s="1209"/>
      <c r="T17" s="1209"/>
      <c r="U17" s="1230" t="s">
        <v>271</v>
      </c>
      <c r="V17" s="1231"/>
      <c r="W17" s="2092"/>
      <c r="X17" s="2089"/>
      <c r="Y17" s="2089"/>
      <c r="Z17" s="2089"/>
      <c r="AA17" s="2090"/>
      <c r="AB17" s="2088"/>
      <c r="AC17" s="2089"/>
      <c r="AD17" s="2089"/>
      <c r="AE17" s="2090"/>
      <c r="AF17" s="2088"/>
      <c r="AG17" s="2089"/>
      <c r="AH17" s="2089"/>
      <c r="AI17" s="2090"/>
      <c r="AJ17" s="2088"/>
      <c r="AK17" s="2089"/>
      <c r="AL17" s="2089"/>
      <c r="AM17" s="2090"/>
      <c r="AN17" s="2088">
        <v>13867</v>
      </c>
      <c r="AO17" s="2089"/>
      <c r="AP17" s="2089"/>
      <c r="AQ17" s="2090"/>
      <c r="AR17" s="2088"/>
      <c r="AS17" s="2089"/>
      <c r="AT17" s="2089"/>
      <c r="AU17" s="2090"/>
      <c r="AV17" s="2088"/>
      <c r="AW17" s="2089"/>
      <c r="AX17" s="2089"/>
      <c r="AY17" s="2090"/>
      <c r="AZ17" s="2088">
        <v>91586</v>
      </c>
      <c r="BA17" s="2089"/>
      <c r="BB17" s="2089"/>
      <c r="BC17" s="2090"/>
      <c r="BD17" s="2088"/>
      <c r="BE17" s="2089"/>
      <c r="BF17" s="2089"/>
      <c r="BG17" s="2090"/>
      <c r="BH17" s="2092"/>
      <c r="BI17" s="2089"/>
      <c r="BJ17" s="2089"/>
      <c r="BK17" s="2090"/>
      <c r="BL17" s="2088"/>
      <c r="BM17" s="2089"/>
      <c r="BN17" s="2089"/>
      <c r="BO17" s="2090"/>
      <c r="BP17" s="2088"/>
      <c r="BQ17" s="2089"/>
      <c r="BR17" s="2089"/>
      <c r="BS17" s="2090"/>
      <c r="BT17" s="2088"/>
      <c r="BU17" s="2089"/>
      <c r="BV17" s="2089"/>
      <c r="BW17" s="2090"/>
      <c r="BX17" s="2088"/>
      <c r="BY17" s="2089"/>
      <c r="BZ17" s="2089"/>
      <c r="CA17" s="2090"/>
      <c r="CB17" s="2088"/>
      <c r="CC17" s="2089"/>
      <c r="CD17" s="2089"/>
      <c r="CE17" s="2090"/>
      <c r="CF17" s="2088"/>
      <c r="CG17" s="2089"/>
      <c r="CH17" s="2089"/>
      <c r="CI17" s="2090"/>
      <c r="CJ17" s="2088"/>
      <c r="CK17" s="2089"/>
      <c r="CL17" s="2089"/>
      <c r="CM17" s="2090"/>
      <c r="CN17" s="2088">
        <f t="shared" si="0"/>
        <v>105453</v>
      </c>
      <c r="CO17" s="2089"/>
      <c r="CP17" s="2089"/>
      <c r="CQ17" s="2090"/>
    </row>
    <row r="18" spans="1:96" s="1185" customFormat="1" ht="19.5" customHeight="1">
      <c r="A18" s="1218"/>
      <c r="B18" s="1239" t="s">
        <v>1087</v>
      </c>
      <c r="C18" s="1222"/>
      <c r="D18" s="1228"/>
      <c r="E18" s="1235"/>
      <c r="F18" s="1235"/>
      <c r="G18" s="1236"/>
      <c r="H18" s="1236"/>
      <c r="I18" s="1236"/>
      <c r="J18" s="1236"/>
      <c r="K18" s="1236"/>
      <c r="L18" s="1236"/>
      <c r="M18" s="1236"/>
      <c r="N18" s="1236"/>
      <c r="O18" s="1236"/>
      <c r="P18" s="1236"/>
      <c r="Q18" s="1238"/>
      <c r="R18" s="1238"/>
      <c r="S18" s="1209"/>
      <c r="T18" s="1209"/>
      <c r="U18" s="1230" t="s">
        <v>273</v>
      </c>
      <c r="V18" s="1231"/>
      <c r="W18" s="2092"/>
      <c r="X18" s="2089"/>
      <c r="Y18" s="2089"/>
      <c r="Z18" s="2089"/>
      <c r="AA18" s="2090"/>
      <c r="AB18" s="2088"/>
      <c r="AC18" s="2089"/>
      <c r="AD18" s="2089"/>
      <c r="AE18" s="2090"/>
      <c r="AF18" s="2088">
        <v>3700</v>
      </c>
      <c r="AG18" s="2089"/>
      <c r="AH18" s="2089"/>
      <c r="AI18" s="2090"/>
      <c r="AJ18" s="2088">
        <v>332841</v>
      </c>
      <c r="AK18" s="2089"/>
      <c r="AL18" s="2089"/>
      <c r="AM18" s="2090"/>
      <c r="AN18" s="2088">
        <v>5190</v>
      </c>
      <c r="AO18" s="2089"/>
      <c r="AP18" s="2089"/>
      <c r="AQ18" s="2090"/>
      <c r="AR18" s="2088"/>
      <c r="AS18" s="2089"/>
      <c r="AT18" s="2089"/>
      <c r="AU18" s="2090"/>
      <c r="AV18" s="2088"/>
      <c r="AW18" s="2089"/>
      <c r="AX18" s="2089"/>
      <c r="AY18" s="2090"/>
      <c r="AZ18" s="2088">
        <v>2144</v>
      </c>
      <c r="BA18" s="2089"/>
      <c r="BB18" s="2089"/>
      <c r="BC18" s="2090"/>
      <c r="BD18" s="2088"/>
      <c r="BE18" s="2089"/>
      <c r="BF18" s="2089"/>
      <c r="BG18" s="2090"/>
      <c r="BH18" s="2092"/>
      <c r="BI18" s="2089"/>
      <c r="BJ18" s="2089"/>
      <c r="BK18" s="2090"/>
      <c r="BL18" s="2088"/>
      <c r="BM18" s="2089"/>
      <c r="BN18" s="2089"/>
      <c r="BO18" s="2090"/>
      <c r="BP18" s="2088"/>
      <c r="BQ18" s="2089"/>
      <c r="BR18" s="2089"/>
      <c r="BS18" s="2090"/>
      <c r="BT18" s="2088"/>
      <c r="BU18" s="2089"/>
      <c r="BV18" s="2089"/>
      <c r="BW18" s="2090"/>
      <c r="BX18" s="2088"/>
      <c r="BY18" s="2089"/>
      <c r="BZ18" s="2089"/>
      <c r="CA18" s="2090"/>
      <c r="CB18" s="2088"/>
      <c r="CC18" s="2089"/>
      <c r="CD18" s="2089"/>
      <c r="CE18" s="2090"/>
      <c r="CF18" s="2088"/>
      <c r="CG18" s="2089"/>
      <c r="CH18" s="2089"/>
      <c r="CI18" s="2090"/>
      <c r="CJ18" s="2088"/>
      <c r="CK18" s="2089"/>
      <c r="CL18" s="2089"/>
      <c r="CM18" s="2090"/>
      <c r="CN18" s="2088">
        <f t="shared" si="0"/>
        <v>343875</v>
      </c>
      <c r="CO18" s="2089"/>
      <c r="CP18" s="2089"/>
      <c r="CQ18" s="2090"/>
      <c r="CR18" s="1240"/>
    </row>
    <row r="19" spans="1:95" ht="19.5" customHeight="1">
      <c r="A19" s="1218"/>
      <c r="B19" s="1239" t="s">
        <v>1088</v>
      </c>
      <c r="C19" s="1222"/>
      <c r="D19" s="1228"/>
      <c r="E19" s="1235"/>
      <c r="F19" s="1235"/>
      <c r="G19" s="1236"/>
      <c r="H19" s="1236"/>
      <c r="I19" s="1236"/>
      <c r="J19" s="1236"/>
      <c r="K19" s="1236"/>
      <c r="L19" s="1236"/>
      <c r="M19" s="1236"/>
      <c r="N19" s="1236"/>
      <c r="O19" s="1236"/>
      <c r="P19" s="1236"/>
      <c r="Q19" s="1238"/>
      <c r="R19" s="1238"/>
      <c r="S19" s="1209"/>
      <c r="T19" s="1209"/>
      <c r="U19" s="1230" t="s">
        <v>275</v>
      </c>
      <c r="V19" s="1231"/>
      <c r="W19" s="2092"/>
      <c r="X19" s="2089"/>
      <c r="Y19" s="2089"/>
      <c r="Z19" s="2089"/>
      <c r="AA19" s="2090"/>
      <c r="AB19" s="2088"/>
      <c r="AC19" s="2089"/>
      <c r="AD19" s="2089"/>
      <c r="AE19" s="2090"/>
      <c r="AF19" s="2088"/>
      <c r="AG19" s="2089"/>
      <c r="AH19" s="2089"/>
      <c r="AI19" s="2090"/>
      <c r="AJ19" s="2088">
        <v>4456</v>
      </c>
      <c r="AK19" s="2089"/>
      <c r="AL19" s="2089"/>
      <c r="AM19" s="2090"/>
      <c r="AN19" s="2088">
        <v>106457</v>
      </c>
      <c r="AO19" s="2089"/>
      <c r="AP19" s="2089"/>
      <c r="AQ19" s="2090"/>
      <c r="AR19" s="2088"/>
      <c r="AS19" s="2089"/>
      <c r="AT19" s="2089"/>
      <c r="AU19" s="2090"/>
      <c r="AV19" s="2088"/>
      <c r="AW19" s="2089"/>
      <c r="AX19" s="2089"/>
      <c r="AY19" s="2090"/>
      <c r="AZ19" s="2088">
        <v>319983</v>
      </c>
      <c r="BA19" s="2089"/>
      <c r="BB19" s="2089"/>
      <c r="BC19" s="2090"/>
      <c r="BD19" s="2088"/>
      <c r="BE19" s="2089"/>
      <c r="BF19" s="2089"/>
      <c r="BG19" s="2090"/>
      <c r="BH19" s="2092"/>
      <c r="BI19" s="2089"/>
      <c r="BJ19" s="2089"/>
      <c r="BK19" s="2090"/>
      <c r="BL19" s="2088"/>
      <c r="BM19" s="2089"/>
      <c r="BN19" s="2089"/>
      <c r="BO19" s="2090"/>
      <c r="BP19" s="2088"/>
      <c r="BQ19" s="2089"/>
      <c r="BR19" s="2089"/>
      <c r="BS19" s="2090"/>
      <c r="BT19" s="2088"/>
      <c r="BU19" s="2089"/>
      <c r="BV19" s="2089"/>
      <c r="BW19" s="2090"/>
      <c r="BX19" s="2088"/>
      <c r="BY19" s="2089"/>
      <c r="BZ19" s="2089"/>
      <c r="CA19" s="2090"/>
      <c r="CB19" s="2088"/>
      <c r="CC19" s="2089"/>
      <c r="CD19" s="2089"/>
      <c r="CE19" s="2090"/>
      <c r="CF19" s="2088"/>
      <c r="CG19" s="2089"/>
      <c r="CH19" s="2089"/>
      <c r="CI19" s="2090"/>
      <c r="CJ19" s="2088"/>
      <c r="CK19" s="2089"/>
      <c r="CL19" s="2089"/>
      <c r="CM19" s="2090"/>
      <c r="CN19" s="2088">
        <f t="shared" si="0"/>
        <v>430896</v>
      </c>
      <c r="CO19" s="2089"/>
      <c r="CP19" s="2089"/>
      <c r="CQ19" s="2090"/>
    </row>
    <row r="20" spans="1:95" ht="19.5" customHeight="1">
      <c r="A20" s="1241" t="s">
        <v>668</v>
      </c>
      <c r="B20" s="1222"/>
      <c r="C20" s="1227"/>
      <c r="D20" s="1228"/>
      <c r="E20" s="1227"/>
      <c r="F20" s="1227"/>
      <c r="G20" s="1242"/>
      <c r="H20" s="1242"/>
      <c r="I20" s="1229"/>
      <c r="J20" s="1229"/>
      <c r="K20" s="1229"/>
      <c r="L20" s="1229"/>
      <c r="M20" s="1229"/>
      <c r="N20" s="1229"/>
      <c r="O20" s="1229"/>
      <c r="P20" s="1229"/>
      <c r="Q20" s="1238"/>
      <c r="R20" s="1238"/>
      <c r="S20" s="1209"/>
      <c r="T20" s="1209"/>
      <c r="U20" s="1230" t="s">
        <v>277</v>
      </c>
      <c r="V20" s="1231"/>
      <c r="W20" s="2092"/>
      <c r="X20" s="2089"/>
      <c r="Y20" s="2089"/>
      <c r="Z20" s="2089"/>
      <c r="AA20" s="2090"/>
      <c r="AB20" s="2088"/>
      <c r="AC20" s="2089"/>
      <c r="AD20" s="2089"/>
      <c r="AE20" s="2090"/>
      <c r="AF20" s="2088"/>
      <c r="AG20" s="2089"/>
      <c r="AH20" s="2089"/>
      <c r="AI20" s="2090"/>
      <c r="AJ20" s="2088"/>
      <c r="AK20" s="2089"/>
      <c r="AL20" s="2089"/>
      <c r="AM20" s="2090"/>
      <c r="AN20" s="2088"/>
      <c r="AO20" s="2089"/>
      <c r="AP20" s="2089"/>
      <c r="AQ20" s="2090"/>
      <c r="AR20" s="2088"/>
      <c r="AS20" s="2089"/>
      <c r="AT20" s="2089"/>
      <c r="AU20" s="2090"/>
      <c r="AV20" s="2088"/>
      <c r="AW20" s="2089"/>
      <c r="AX20" s="2089"/>
      <c r="AY20" s="2090"/>
      <c r="AZ20" s="2088"/>
      <c r="BA20" s="2089"/>
      <c r="BB20" s="2089"/>
      <c r="BC20" s="2090"/>
      <c r="BD20" s="2088">
        <v>10448524</v>
      </c>
      <c r="BE20" s="2089"/>
      <c r="BF20" s="2089"/>
      <c r="BG20" s="2090"/>
      <c r="BH20" s="2092"/>
      <c r="BI20" s="2089"/>
      <c r="BJ20" s="2089"/>
      <c r="BK20" s="2090"/>
      <c r="BL20" s="2088"/>
      <c r="BM20" s="2089"/>
      <c r="BN20" s="2089"/>
      <c r="BO20" s="2090"/>
      <c r="BP20" s="2088"/>
      <c r="BQ20" s="2089"/>
      <c r="BR20" s="2089"/>
      <c r="BS20" s="2090"/>
      <c r="BT20" s="2088"/>
      <c r="BU20" s="2089"/>
      <c r="BV20" s="2089"/>
      <c r="BW20" s="2090"/>
      <c r="BX20" s="2088"/>
      <c r="BY20" s="2089"/>
      <c r="BZ20" s="2089"/>
      <c r="CA20" s="2090"/>
      <c r="CB20" s="2088"/>
      <c r="CC20" s="2089"/>
      <c r="CD20" s="2089"/>
      <c r="CE20" s="2090"/>
      <c r="CF20" s="2088"/>
      <c r="CG20" s="2089"/>
      <c r="CH20" s="2089"/>
      <c r="CI20" s="2090"/>
      <c r="CJ20" s="2088"/>
      <c r="CK20" s="2089"/>
      <c r="CL20" s="2089"/>
      <c r="CM20" s="2090"/>
      <c r="CN20" s="2088">
        <f t="shared" si="0"/>
        <v>10448524</v>
      </c>
      <c r="CO20" s="2089"/>
      <c r="CP20" s="2089"/>
      <c r="CQ20" s="2090"/>
    </row>
    <row r="21" spans="1:99" s="1185" customFormat="1" ht="19.5" customHeight="1">
      <c r="A21" s="1243" t="s">
        <v>1089</v>
      </c>
      <c r="B21" s="1222"/>
      <c r="C21" s="1244"/>
      <c r="D21" s="1228"/>
      <c r="E21" s="1244"/>
      <c r="F21" s="1244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38"/>
      <c r="R21" s="1238"/>
      <c r="S21" s="1246"/>
      <c r="T21" s="1246"/>
      <c r="U21" s="1230" t="s">
        <v>279</v>
      </c>
      <c r="V21" s="1231"/>
      <c r="W21" s="2091">
        <f>SUM(W16:AA20)</f>
        <v>0</v>
      </c>
      <c r="X21" s="2089"/>
      <c r="Y21" s="2089"/>
      <c r="Z21" s="2089"/>
      <c r="AA21" s="2090"/>
      <c r="AB21" s="2093">
        <f>SUM(AB16:AE20)</f>
        <v>2500</v>
      </c>
      <c r="AC21" s="2089"/>
      <c r="AD21" s="2089"/>
      <c r="AE21" s="2090"/>
      <c r="AF21" s="2093">
        <f>SUM(AF16+F20)</f>
        <v>4625</v>
      </c>
      <c r="AG21" s="2089"/>
      <c r="AH21" s="2089"/>
      <c r="AI21" s="2090"/>
      <c r="AJ21" s="2093">
        <f>SUM(AJ16+J20)</f>
        <v>676914</v>
      </c>
      <c r="AK21" s="2089"/>
      <c r="AL21" s="2089"/>
      <c r="AM21" s="2090"/>
      <c r="AN21" s="2093">
        <f>SUM(AN16+N20)</f>
        <v>650473</v>
      </c>
      <c r="AO21" s="2089"/>
      <c r="AP21" s="2089"/>
      <c r="AQ21" s="2090"/>
      <c r="AR21" s="2093">
        <f>SUM(AR16+R20)</f>
        <v>137</v>
      </c>
      <c r="AS21" s="2089"/>
      <c r="AT21" s="2089"/>
      <c r="AU21" s="2090"/>
      <c r="AV21" s="2093">
        <f>SUM(AV16+V20)</f>
        <v>0</v>
      </c>
      <c r="AW21" s="2089"/>
      <c r="AX21" s="2089"/>
      <c r="AY21" s="2090"/>
      <c r="AZ21" s="2093">
        <f>SUM(AZ16+Z20)</f>
        <v>602542</v>
      </c>
      <c r="BA21" s="2089"/>
      <c r="BB21" s="2089"/>
      <c r="BC21" s="2090"/>
      <c r="BD21" s="2093">
        <f>SUM(BD16:BG20)</f>
        <v>10448524</v>
      </c>
      <c r="BE21" s="2089"/>
      <c r="BF21" s="2089"/>
      <c r="BG21" s="2090"/>
      <c r="BH21" s="2093">
        <f>SUM(BH16:BK20)</f>
        <v>0</v>
      </c>
      <c r="BI21" s="2089"/>
      <c r="BJ21" s="2089"/>
      <c r="BK21" s="2090"/>
      <c r="BL21" s="2093">
        <f>SUM(BL16:BO20)</f>
        <v>0</v>
      </c>
      <c r="BM21" s="2089"/>
      <c r="BN21" s="2089"/>
      <c r="BO21" s="2090"/>
      <c r="BP21" s="2093">
        <f>SUM(BP16:BS20)</f>
        <v>0</v>
      </c>
      <c r="BQ21" s="2089"/>
      <c r="BR21" s="2089"/>
      <c r="BS21" s="2090"/>
      <c r="BT21" s="2093">
        <f>SUM(BT16:BW20)</f>
        <v>0</v>
      </c>
      <c r="BU21" s="2089"/>
      <c r="BV21" s="2089"/>
      <c r="BW21" s="2090"/>
      <c r="BX21" s="2093">
        <f>SUM(BX16:CA20)</f>
        <v>0</v>
      </c>
      <c r="BY21" s="2089"/>
      <c r="BZ21" s="2089"/>
      <c r="CA21" s="2090"/>
      <c r="CB21" s="2093">
        <f>SUM(CB16:CE20)</f>
        <v>0</v>
      </c>
      <c r="CC21" s="2089"/>
      <c r="CD21" s="2089"/>
      <c r="CE21" s="2090"/>
      <c r="CF21" s="2093">
        <f>SUM(CF16:CI20)</f>
        <v>0</v>
      </c>
      <c r="CG21" s="2089"/>
      <c r="CH21" s="2089"/>
      <c r="CI21" s="2090"/>
      <c r="CJ21" s="2093">
        <f>SUM(CJ16:CM20)</f>
        <v>0</v>
      </c>
      <c r="CK21" s="2089"/>
      <c r="CL21" s="2089"/>
      <c r="CM21" s="2090"/>
      <c r="CN21" s="2093">
        <f t="shared" si="0"/>
        <v>12385715</v>
      </c>
      <c r="CO21" s="2106"/>
      <c r="CP21" s="2106"/>
      <c r="CQ21" s="2107"/>
      <c r="CR21" s="2093"/>
      <c r="CS21" s="2106"/>
      <c r="CT21" s="2106"/>
      <c r="CU21" s="2107"/>
    </row>
    <row r="22" spans="1:95" ht="19.5" customHeight="1">
      <c r="A22" s="1247" t="s">
        <v>670</v>
      </c>
      <c r="B22" s="1222"/>
      <c r="C22" s="1227"/>
      <c r="D22" s="1228"/>
      <c r="E22" s="1227"/>
      <c r="F22" s="1227"/>
      <c r="G22" s="1229"/>
      <c r="H22" s="1229"/>
      <c r="I22" s="1229"/>
      <c r="J22" s="1229"/>
      <c r="K22" s="1229"/>
      <c r="L22" s="1229"/>
      <c r="M22" s="1229"/>
      <c r="N22" s="1229"/>
      <c r="O22" s="1229"/>
      <c r="P22" s="1229"/>
      <c r="Q22" s="1238"/>
      <c r="R22" s="1238"/>
      <c r="S22" s="1209"/>
      <c r="T22" s="1209"/>
      <c r="U22" s="1230" t="s">
        <v>281</v>
      </c>
      <c r="V22" s="1231"/>
      <c r="W22" s="2092"/>
      <c r="X22" s="2089"/>
      <c r="Y22" s="2089"/>
      <c r="Z22" s="2089"/>
      <c r="AA22" s="2090"/>
      <c r="AB22" s="2088"/>
      <c r="AC22" s="2089"/>
      <c r="AD22" s="2089"/>
      <c r="AE22" s="2090"/>
      <c r="AF22" s="2088"/>
      <c r="AG22" s="2089"/>
      <c r="AH22" s="2089"/>
      <c r="AI22" s="2090"/>
      <c r="AJ22" s="2088">
        <v>26500</v>
      </c>
      <c r="AK22" s="2089"/>
      <c r="AL22" s="2089"/>
      <c r="AM22" s="2090"/>
      <c r="AN22" s="2088">
        <f>108300+368735-12075+20000+370705</f>
        <v>855665</v>
      </c>
      <c r="AO22" s="2089"/>
      <c r="AP22" s="2089"/>
      <c r="AQ22" s="2090"/>
      <c r="AR22" s="2088"/>
      <c r="AS22" s="2089"/>
      <c r="AT22" s="2089"/>
      <c r="AU22" s="2090"/>
      <c r="AV22" s="2088"/>
      <c r="AW22" s="2089"/>
      <c r="AX22" s="2089"/>
      <c r="AY22" s="2090"/>
      <c r="AZ22" s="2088">
        <v>300000</v>
      </c>
      <c r="BA22" s="2089"/>
      <c r="BB22" s="2089"/>
      <c r="BC22" s="2090"/>
      <c r="BD22" s="2088">
        <v>316471</v>
      </c>
      <c r="BE22" s="2089"/>
      <c r="BF22" s="2089"/>
      <c r="BG22" s="2090"/>
      <c r="BH22" s="2092"/>
      <c r="BI22" s="2089"/>
      <c r="BJ22" s="2089"/>
      <c r="BK22" s="2090"/>
      <c r="BL22" s="2088"/>
      <c r="BM22" s="2089"/>
      <c r="BN22" s="2089"/>
      <c r="BO22" s="2090"/>
      <c r="BP22" s="2088"/>
      <c r="BQ22" s="2089"/>
      <c r="BR22" s="2089"/>
      <c r="BS22" s="2090"/>
      <c r="BT22" s="2088"/>
      <c r="BU22" s="2089"/>
      <c r="BV22" s="2089"/>
      <c r="BW22" s="2090"/>
      <c r="BX22" s="2088"/>
      <c r="BY22" s="2089"/>
      <c r="BZ22" s="2089"/>
      <c r="CA22" s="2090"/>
      <c r="CB22" s="2088"/>
      <c r="CC22" s="2089"/>
      <c r="CD22" s="2089"/>
      <c r="CE22" s="2090"/>
      <c r="CF22" s="2088"/>
      <c r="CG22" s="2089"/>
      <c r="CH22" s="2089"/>
      <c r="CI22" s="2090"/>
      <c r="CJ22" s="2088"/>
      <c r="CK22" s="2089"/>
      <c r="CL22" s="2089"/>
      <c r="CM22" s="2090"/>
      <c r="CN22" s="2088">
        <f t="shared" si="0"/>
        <v>1498636</v>
      </c>
      <c r="CO22" s="2089"/>
      <c r="CP22" s="2089"/>
      <c r="CQ22" s="2090"/>
    </row>
    <row r="23" spans="1:96" s="1185" customFormat="1" ht="19.5" customHeight="1">
      <c r="A23" s="1248" t="s">
        <v>1090</v>
      </c>
      <c r="B23" s="1222"/>
      <c r="C23" s="1249"/>
      <c r="D23" s="1228"/>
      <c r="E23" s="1249"/>
      <c r="F23" s="1249"/>
      <c r="G23" s="1242"/>
      <c r="H23" s="1242"/>
      <c r="I23" s="1242"/>
      <c r="J23" s="1242"/>
      <c r="K23" s="1242"/>
      <c r="L23" s="1242"/>
      <c r="M23" s="1242"/>
      <c r="N23" s="1242"/>
      <c r="O23" s="1242"/>
      <c r="P23" s="1242"/>
      <c r="Q23" s="1237"/>
      <c r="R23" s="1237"/>
      <c r="S23" s="1250"/>
      <c r="T23" s="1250"/>
      <c r="U23" s="1230" t="s">
        <v>284</v>
      </c>
      <c r="V23" s="1231"/>
      <c r="W23" s="2092">
        <v>49161</v>
      </c>
      <c r="X23" s="2089"/>
      <c r="Y23" s="2089"/>
      <c r="Z23" s="2089"/>
      <c r="AA23" s="2090"/>
      <c r="AB23" s="2088">
        <v>166679</v>
      </c>
      <c r="AC23" s="2089"/>
      <c r="AD23" s="2089"/>
      <c r="AE23" s="2090"/>
      <c r="AF23" s="2088">
        <v>10000</v>
      </c>
      <c r="AG23" s="2089"/>
      <c r="AH23" s="2089"/>
      <c r="AI23" s="2090"/>
      <c r="AJ23" s="2088">
        <v>850908</v>
      </c>
      <c r="AK23" s="2089"/>
      <c r="AL23" s="2089"/>
      <c r="AM23" s="2090"/>
      <c r="AN23" s="2088">
        <f>93550+100961+10000+1154+5702-1</f>
        <v>211366</v>
      </c>
      <c r="AO23" s="2089"/>
      <c r="AP23" s="2089"/>
      <c r="AQ23" s="2090"/>
      <c r="AR23" s="2088">
        <v>553</v>
      </c>
      <c r="AS23" s="2089"/>
      <c r="AT23" s="2089"/>
      <c r="AU23" s="2090"/>
      <c r="AV23" s="2088"/>
      <c r="AW23" s="2089"/>
      <c r="AX23" s="2089"/>
      <c r="AY23" s="2090"/>
      <c r="AZ23" s="2088">
        <f>4143+300+39108</f>
        <v>43551</v>
      </c>
      <c r="BA23" s="2089"/>
      <c r="BB23" s="2089"/>
      <c r="BC23" s="2090"/>
      <c r="BD23" s="2088">
        <v>3825541</v>
      </c>
      <c r="BE23" s="2089"/>
      <c r="BF23" s="2089"/>
      <c r="BG23" s="2090"/>
      <c r="BH23" s="2092">
        <v>1040</v>
      </c>
      <c r="BI23" s="2089"/>
      <c r="BJ23" s="2089"/>
      <c r="BK23" s="2090"/>
      <c r="BL23" s="2088"/>
      <c r="BM23" s="2089"/>
      <c r="BN23" s="2089"/>
      <c r="BO23" s="2090"/>
      <c r="BP23" s="2088"/>
      <c r="BQ23" s="2089"/>
      <c r="BR23" s="2089"/>
      <c r="BS23" s="2090"/>
      <c r="BT23" s="2088">
        <v>5212</v>
      </c>
      <c r="BU23" s="2089"/>
      <c r="BV23" s="2089"/>
      <c r="BW23" s="2090"/>
      <c r="BX23" s="2088">
        <v>7423</v>
      </c>
      <c r="BY23" s="2089"/>
      <c r="BZ23" s="2089"/>
      <c r="CA23" s="2090"/>
      <c r="CB23" s="2088"/>
      <c r="CC23" s="2089"/>
      <c r="CD23" s="2089"/>
      <c r="CE23" s="2090"/>
      <c r="CF23" s="2088">
        <v>250</v>
      </c>
      <c r="CG23" s="2089"/>
      <c r="CH23" s="2089"/>
      <c r="CI23" s="2090"/>
      <c r="CJ23" s="2088"/>
      <c r="CK23" s="2089"/>
      <c r="CL23" s="2089"/>
      <c r="CM23" s="2090"/>
      <c r="CN23" s="2088">
        <f t="shared" si="0"/>
        <v>5171684</v>
      </c>
      <c r="CO23" s="2089"/>
      <c r="CP23" s="2089"/>
      <c r="CQ23" s="2090"/>
      <c r="CR23" s="1240"/>
    </row>
    <row r="24" spans="1:95" ht="19.5" customHeight="1">
      <c r="A24" s="1194"/>
      <c r="B24" s="1251" t="s">
        <v>1091</v>
      </c>
      <c r="C24" s="1252"/>
      <c r="D24" s="1253"/>
      <c r="E24" s="1254"/>
      <c r="F24" s="1254"/>
      <c r="G24" s="1255"/>
      <c r="H24" s="1255"/>
      <c r="I24" s="1255"/>
      <c r="J24" s="1255"/>
      <c r="K24" s="1255"/>
      <c r="L24" s="1255"/>
      <c r="M24" s="1255"/>
      <c r="N24" s="1255"/>
      <c r="O24" s="1210"/>
      <c r="P24" s="1210"/>
      <c r="Q24" s="1256"/>
      <c r="R24" s="1256"/>
      <c r="S24" s="1210"/>
      <c r="T24" s="1210"/>
      <c r="U24" s="1194"/>
      <c r="V24" s="1257"/>
      <c r="W24" s="1258"/>
      <c r="X24" s="1259"/>
      <c r="Y24" s="1240"/>
      <c r="Z24" s="1240"/>
      <c r="AA24" s="1260"/>
      <c r="AB24" s="1240"/>
      <c r="AC24" s="1240"/>
      <c r="AD24" s="1240"/>
      <c r="AE24" s="1260"/>
      <c r="AF24" s="1240"/>
      <c r="AG24" s="1240"/>
      <c r="AH24" s="1240"/>
      <c r="AI24" s="1260"/>
      <c r="AJ24" s="1240"/>
      <c r="AK24" s="1240"/>
      <c r="AL24" s="1240"/>
      <c r="AM24" s="1260"/>
      <c r="AN24" s="1240"/>
      <c r="AO24" s="1240"/>
      <c r="AP24" s="1240"/>
      <c r="AQ24" s="1260"/>
      <c r="AR24" s="1240"/>
      <c r="AS24" s="1240"/>
      <c r="AT24" s="1240"/>
      <c r="AU24" s="1260"/>
      <c r="AV24" s="1240"/>
      <c r="AW24" s="1240"/>
      <c r="AX24" s="1240"/>
      <c r="AY24" s="1260"/>
      <c r="AZ24" s="1240"/>
      <c r="BA24" s="1240"/>
      <c r="BB24" s="1240"/>
      <c r="BC24" s="1260"/>
      <c r="BD24" s="1261"/>
      <c r="BE24" s="1240"/>
      <c r="BF24" s="1240"/>
      <c r="BG24" s="1260"/>
      <c r="BH24" s="1258"/>
      <c r="BI24" s="1240"/>
      <c r="BJ24" s="1240"/>
      <c r="BK24" s="1260"/>
      <c r="BL24" s="1240"/>
      <c r="BM24" s="1240"/>
      <c r="BN24" s="1240"/>
      <c r="BO24" s="1260"/>
      <c r="BP24" s="1240"/>
      <c r="BQ24" s="1240"/>
      <c r="BR24" s="1240"/>
      <c r="BS24" s="1260"/>
      <c r="BT24" s="1240"/>
      <c r="BU24" s="1240"/>
      <c r="BV24" s="1240"/>
      <c r="BW24" s="1260"/>
      <c r="BX24" s="1240"/>
      <c r="BY24" s="1240"/>
      <c r="BZ24" s="1240"/>
      <c r="CA24" s="1260"/>
      <c r="CB24" s="1240"/>
      <c r="CC24" s="1240"/>
      <c r="CD24" s="1240"/>
      <c r="CE24" s="1260"/>
      <c r="CF24" s="1240"/>
      <c r="CG24" s="1240"/>
      <c r="CH24" s="1240"/>
      <c r="CI24" s="1260"/>
      <c r="CJ24" s="1240"/>
      <c r="CK24" s="1240"/>
      <c r="CL24" s="1240"/>
      <c r="CM24" s="1260"/>
      <c r="CN24" s="1261"/>
      <c r="CO24" s="1240"/>
      <c r="CP24" s="1240"/>
      <c r="CQ24" s="1260"/>
    </row>
    <row r="25" spans="1:95" ht="19.5" customHeight="1">
      <c r="A25" s="1204"/>
      <c r="B25" s="1239" t="s">
        <v>1092</v>
      </c>
      <c r="D25" s="1228"/>
      <c r="E25" s="1235"/>
      <c r="F25" s="1235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62"/>
      <c r="R25" s="1262"/>
      <c r="S25" s="1209"/>
      <c r="T25" s="1209"/>
      <c r="U25" s="2112" t="s">
        <v>287</v>
      </c>
      <c r="V25" s="2113"/>
      <c r="W25" s="2105"/>
      <c r="X25" s="2100"/>
      <c r="Y25" s="2100"/>
      <c r="Z25" s="2100"/>
      <c r="AA25" s="2101"/>
      <c r="AB25" s="2099"/>
      <c r="AC25" s="2100"/>
      <c r="AD25" s="2100"/>
      <c r="AE25" s="2101"/>
      <c r="AF25" s="2099"/>
      <c r="AG25" s="2100"/>
      <c r="AH25" s="2100"/>
      <c r="AI25" s="2101"/>
      <c r="AJ25" s="2099"/>
      <c r="AK25" s="2100"/>
      <c r="AL25" s="2100"/>
      <c r="AM25" s="2101"/>
      <c r="AN25" s="2099"/>
      <c r="AO25" s="2100"/>
      <c r="AP25" s="2100"/>
      <c r="AQ25" s="2101"/>
      <c r="AR25" s="2099"/>
      <c r="AS25" s="2100"/>
      <c r="AT25" s="2100"/>
      <c r="AU25" s="2101"/>
      <c r="AV25" s="2099"/>
      <c r="AW25" s="2100"/>
      <c r="AX25" s="2100"/>
      <c r="AY25" s="2101"/>
      <c r="AZ25" s="2099"/>
      <c r="BA25" s="2100"/>
      <c r="BB25" s="2100"/>
      <c r="BC25" s="2101"/>
      <c r="BD25" s="2099"/>
      <c r="BE25" s="2100"/>
      <c r="BF25" s="2100"/>
      <c r="BG25" s="2101"/>
      <c r="BH25" s="2105"/>
      <c r="BI25" s="2100"/>
      <c r="BJ25" s="2100"/>
      <c r="BK25" s="2101"/>
      <c r="BL25" s="2099"/>
      <c r="BM25" s="2100"/>
      <c r="BN25" s="2100"/>
      <c r="BO25" s="2101"/>
      <c r="BP25" s="2099"/>
      <c r="BQ25" s="2100"/>
      <c r="BR25" s="2100"/>
      <c r="BS25" s="2101"/>
      <c r="BT25" s="2099"/>
      <c r="BU25" s="2100"/>
      <c r="BV25" s="2100"/>
      <c r="BW25" s="2101"/>
      <c r="BX25" s="2099"/>
      <c r="BY25" s="2100"/>
      <c r="BZ25" s="2100"/>
      <c r="CA25" s="2101"/>
      <c r="CB25" s="2099"/>
      <c r="CC25" s="2100"/>
      <c r="CD25" s="2100"/>
      <c r="CE25" s="2101"/>
      <c r="CF25" s="2099"/>
      <c r="CG25" s="2100"/>
      <c r="CH25" s="2100"/>
      <c r="CI25" s="2101"/>
      <c r="CJ25" s="2099"/>
      <c r="CK25" s="2100"/>
      <c r="CL25" s="2100"/>
      <c r="CM25" s="2101"/>
      <c r="CN25" s="2088">
        <f aca="true" t="shared" si="1" ref="CN25:CN30">SUM(W25:CM25)</f>
        <v>0</v>
      </c>
      <c r="CO25" s="2089"/>
      <c r="CP25" s="2089"/>
      <c r="CQ25" s="2090"/>
    </row>
    <row r="26" spans="1:96" s="1185" customFormat="1" ht="19.5" customHeight="1">
      <c r="A26" s="1218"/>
      <c r="B26" s="1239" t="s">
        <v>694</v>
      </c>
      <c r="C26" s="1222"/>
      <c r="D26" s="1228"/>
      <c r="E26" s="1235"/>
      <c r="F26" s="1235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8"/>
      <c r="R26" s="1238"/>
      <c r="S26" s="1209"/>
      <c r="T26" s="1209"/>
      <c r="U26" s="1230" t="s">
        <v>289</v>
      </c>
      <c r="V26" s="1231"/>
      <c r="W26" s="2092"/>
      <c r="X26" s="2089"/>
      <c r="Y26" s="2089"/>
      <c r="Z26" s="2089"/>
      <c r="AA26" s="2090"/>
      <c r="AB26" s="2088"/>
      <c r="AC26" s="2089"/>
      <c r="AD26" s="2089"/>
      <c r="AE26" s="2090"/>
      <c r="AF26" s="2088"/>
      <c r="AG26" s="2089"/>
      <c r="AH26" s="2089"/>
      <c r="AI26" s="2090"/>
      <c r="AJ26" s="2088"/>
      <c r="AK26" s="2089"/>
      <c r="AL26" s="2089"/>
      <c r="AM26" s="2090"/>
      <c r="AN26" s="2088"/>
      <c r="AO26" s="2089"/>
      <c r="AP26" s="2089"/>
      <c r="AQ26" s="2090"/>
      <c r="AR26" s="2088"/>
      <c r="AS26" s="2089"/>
      <c r="AT26" s="2089"/>
      <c r="AU26" s="2090"/>
      <c r="AV26" s="2088"/>
      <c r="AW26" s="2089"/>
      <c r="AX26" s="2089"/>
      <c r="AY26" s="2090"/>
      <c r="AZ26" s="2088"/>
      <c r="BA26" s="2089"/>
      <c r="BB26" s="2089"/>
      <c r="BC26" s="2090"/>
      <c r="BD26" s="2088">
        <v>3825541</v>
      </c>
      <c r="BE26" s="2089"/>
      <c r="BF26" s="2089"/>
      <c r="BG26" s="2090"/>
      <c r="BH26" s="2092"/>
      <c r="BI26" s="2089"/>
      <c r="BJ26" s="2089"/>
      <c r="BK26" s="2090"/>
      <c r="BL26" s="2088"/>
      <c r="BM26" s="2089"/>
      <c r="BN26" s="2089"/>
      <c r="BO26" s="2090"/>
      <c r="BP26" s="2088"/>
      <c r="BQ26" s="2089"/>
      <c r="BR26" s="2089"/>
      <c r="BS26" s="2090"/>
      <c r="BT26" s="2088"/>
      <c r="BU26" s="2089"/>
      <c r="BV26" s="2089"/>
      <c r="BW26" s="2090"/>
      <c r="BX26" s="2088"/>
      <c r="BY26" s="2089"/>
      <c r="BZ26" s="2089"/>
      <c r="CA26" s="2090"/>
      <c r="CB26" s="2088"/>
      <c r="CC26" s="2089"/>
      <c r="CD26" s="2089"/>
      <c r="CE26" s="2090"/>
      <c r="CF26" s="2088"/>
      <c r="CG26" s="2089"/>
      <c r="CH26" s="2089"/>
      <c r="CI26" s="2090"/>
      <c r="CJ26" s="2088"/>
      <c r="CK26" s="2089"/>
      <c r="CL26" s="2089"/>
      <c r="CM26" s="2090"/>
      <c r="CN26" s="2088">
        <f t="shared" si="1"/>
        <v>3825541</v>
      </c>
      <c r="CO26" s="2089"/>
      <c r="CP26" s="2089"/>
      <c r="CQ26" s="2090"/>
      <c r="CR26" s="1240"/>
    </row>
    <row r="27" spans="1:96" s="1185" customFormat="1" ht="19.5" customHeight="1">
      <c r="A27" s="1218"/>
      <c r="B27" s="1263" t="s">
        <v>1093</v>
      </c>
      <c r="C27" s="1222"/>
      <c r="D27" s="1264"/>
      <c r="E27" s="1265"/>
      <c r="F27" s="1265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8"/>
      <c r="R27" s="1238"/>
      <c r="S27" s="1209"/>
      <c r="T27" s="1209"/>
      <c r="U27" s="1230" t="s">
        <v>291</v>
      </c>
      <c r="V27" s="1231"/>
      <c r="W27" s="2092"/>
      <c r="X27" s="2089"/>
      <c r="Y27" s="2089"/>
      <c r="Z27" s="2089"/>
      <c r="AA27" s="2090"/>
      <c r="AB27" s="2088"/>
      <c r="AC27" s="2089"/>
      <c r="AD27" s="2089"/>
      <c r="AE27" s="2090"/>
      <c r="AF27" s="2088"/>
      <c r="AG27" s="2089"/>
      <c r="AH27" s="2089"/>
      <c r="AI27" s="2090"/>
      <c r="AJ27" s="2088"/>
      <c r="AK27" s="2089"/>
      <c r="AL27" s="2089"/>
      <c r="AM27" s="2090"/>
      <c r="AN27" s="2088"/>
      <c r="AO27" s="2089"/>
      <c r="AP27" s="2089"/>
      <c r="AQ27" s="2090"/>
      <c r="AR27" s="2088"/>
      <c r="AS27" s="2089"/>
      <c r="AT27" s="2089"/>
      <c r="AU27" s="2090"/>
      <c r="AV27" s="2088"/>
      <c r="AW27" s="2089"/>
      <c r="AX27" s="2089"/>
      <c r="AY27" s="2090"/>
      <c r="AZ27" s="2088"/>
      <c r="BA27" s="2089"/>
      <c r="BB27" s="2089"/>
      <c r="BC27" s="2090"/>
      <c r="BD27" s="2088"/>
      <c r="BE27" s="2089"/>
      <c r="BF27" s="2089"/>
      <c r="BG27" s="2090"/>
      <c r="BH27" s="2092"/>
      <c r="BI27" s="2089"/>
      <c r="BJ27" s="2089"/>
      <c r="BK27" s="2090"/>
      <c r="BL27" s="2088"/>
      <c r="BM27" s="2089"/>
      <c r="BN27" s="2089"/>
      <c r="BO27" s="2090"/>
      <c r="BP27" s="2088"/>
      <c r="BQ27" s="2089"/>
      <c r="BR27" s="2089"/>
      <c r="BS27" s="2090"/>
      <c r="BT27" s="2088"/>
      <c r="BU27" s="2089"/>
      <c r="BV27" s="2089"/>
      <c r="BW27" s="2090"/>
      <c r="BX27" s="2088"/>
      <c r="BY27" s="2089"/>
      <c r="BZ27" s="2089"/>
      <c r="CA27" s="2090"/>
      <c r="CB27" s="2088"/>
      <c r="CC27" s="2089"/>
      <c r="CD27" s="2089"/>
      <c r="CE27" s="2090"/>
      <c r="CF27" s="2088"/>
      <c r="CG27" s="2089"/>
      <c r="CH27" s="2089"/>
      <c r="CI27" s="2090"/>
      <c r="CJ27" s="2088"/>
      <c r="CK27" s="2089"/>
      <c r="CL27" s="2089"/>
      <c r="CM27" s="2090"/>
      <c r="CN27" s="2088">
        <f t="shared" si="1"/>
        <v>0</v>
      </c>
      <c r="CO27" s="2089"/>
      <c r="CP27" s="2089"/>
      <c r="CQ27" s="2090"/>
      <c r="CR27" s="1240"/>
    </row>
    <row r="28" spans="1:96" s="1185" customFormat="1" ht="19.5" customHeight="1">
      <c r="A28" s="1218"/>
      <c r="B28" s="1263" t="s">
        <v>1094</v>
      </c>
      <c r="C28" s="1222"/>
      <c r="D28" s="1264"/>
      <c r="E28" s="1265"/>
      <c r="F28" s="1265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8"/>
      <c r="R28" s="1238"/>
      <c r="S28" s="1209"/>
      <c r="T28" s="1209"/>
      <c r="U28" s="1230" t="s">
        <v>293</v>
      </c>
      <c r="V28" s="1231"/>
      <c r="W28" s="2092"/>
      <c r="X28" s="2089"/>
      <c r="Y28" s="2089"/>
      <c r="Z28" s="2089"/>
      <c r="AA28" s="2090"/>
      <c r="AB28" s="2088"/>
      <c r="AC28" s="2089"/>
      <c r="AD28" s="2089"/>
      <c r="AE28" s="2090"/>
      <c r="AF28" s="2088"/>
      <c r="AG28" s="2089"/>
      <c r="AH28" s="2089"/>
      <c r="AI28" s="2090"/>
      <c r="AJ28" s="2088"/>
      <c r="AK28" s="2089"/>
      <c r="AL28" s="2089"/>
      <c r="AM28" s="2090"/>
      <c r="AN28" s="2088"/>
      <c r="AO28" s="2089"/>
      <c r="AP28" s="2089"/>
      <c r="AQ28" s="2090"/>
      <c r="AR28" s="2088"/>
      <c r="AS28" s="2089"/>
      <c r="AT28" s="2089"/>
      <c r="AU28" s="2090"/>
      <c r="AV28" s="2088"/>
      <c r="AW28" s="2089"/>
      <c r="AX28" s="2089"/>
      <c r="AY28" s="2090"/>
      <c r="AZ28" s="2088"/>
      <c r="BA28" s="2089"/>
      <c r="BB28" s="2089"/>
      <c r="BC28" s="2090"/>
      <c r="BD28" s="2088"/>
      <c r="BE28" s="2089"/>
      <c r="BF28" s="2089"/>
      <c r="BG28" s="2090"/>
      <c r="BH28" s="2092"/>
      <c r="BI28" s="2089"/>
      <c r="BJ28" s="2089"/>
      <c r="BK28" s="2090"/>
      <c r="BL28" s="2088"/>
      <c r="BM28" s="2089"/>
      <c r="BN28" s="2089"/>
      <c r="BO28" s="2090"/>
      <c r="BP28" s="2088"/>
      <c r="BQ28" s="2089"/>
      <c r="BR28" s="2089"/>
      <c r="BS28" s="2090"/>
      <c r="BT28" s="2088"/>
      <c r="BU28" s="2089"/>
      <c r="BV28" s="2089"/>
      <c r="BW28" s="2090"/>
      <c r="BX28" s="2088"/>
      <c r="BY28" s="2089"/>
      <c r="BZ28" s="2089"/>
      <c r="CA28" s="2090"/>
      <c r="CB28" s="2088"/>
      <c r="CC28" s="2089"/>
      <c r="CD28" s="2089"/>
      <c r="CE28" s="2090"/>
      <c r="CF28" s="2088"/>
      <c r="CG28" s="2089"/>
      <c r="CH28" s="2089"/>
      <c r="CI28" s="2090"/>
      <c r="CJ28" s="2088"/>
      <c r="CK28" s="2089"/>
      <c r="CL28" s="2089"/>
      <c r="CM28" s="2090"/>
      <c r="CN28" s="2088">
        <f t="shared" si="1"/>
        <v>0</v>
      </c>
      <c r="CO28" s="2089"/>
      <c r="CP28" s="2089"/>
      <c r="CQ28" s="2090"/>
      <c r="CR28" s="1240"/>
    </row>
    <row r="29" spans="1:96" s="1185" customFormat="1" ht="19.5" customHeight="1">
      <c r="A29" s="1218"/>
      <c r="B29" s="1263" t="s">
        <v>1095</v>
      </c>
      <c r="C29" s="1222"/>
      <c r="D29" s="1264"/>
      <c r="E29" s="1265"/>
      <c r="F29" s="1265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8"/>
      <c r="R29" s="1238"/>
      <c r="S29" s="1209"/>
      <c r="T29" s="1209"/>
      <c r="U29" s="1230" t="s">
        <v>295</v>
      </c>
      <c r="V29" s="1231"/>
      <c r="W29" s="2092"/>
      <c r="X29" s="2089"/>
      <c r="Y29" s="2089"/>
      <c r="Z29" s="2089"/>
      <c r="AA29" s="2090"/>
      <c r="AB29" s="2088"/>
      <c r="AC29" s="2089"/>
      <c r="AD29" s="2089"/>
      <c r="AE29" s="2090"/>
      <c r="AF29" s="2088"/>
      <c r="AG29" s="2089"/>
      <c r="AH29" s="2089"/>
      <c r="AI29" s="2090"/>
      <c r="AJ29" s="2088"/>
      <c r="AK29" s="2089"/>
      <c r="AL29" s="2089"/>
      <c r="AM29" s="2090"/>
      <c r="AN29" s="2088"/>
      <c r="AO29" s="2089"/>
      <c r="AP29" s="2089"/>
      <c r="AQ29" s="2090"/>
      <c r="AR29" s="2088">
        <v>110</v>
      </c>
      <c r="AS29" s="2089"/>
      <c r="AT29" s="2089"/>
      <c r="AU29" s="2090"/>
      <c r="AV29" s="2088"/>
      <c r="AW29" s="2089"/>
      <c r="AX29" s="2089"/>
      <c r="AY29" s="2090"/>
      <c r="AZ29" s="2088">
        <v>300</v>
      </c>
      <c r="BA29" s="2089"/>
      <c r="BB29" s="2089"/>
      <c r="BC29" s="2090"/>
      <c r="BD29" s="2088"/>
      <c r="BE29" s="2089"/>
      <c r="BF29" s="2089"/>
      <c r="BG29" s="2090"/>
      <c r="BH29" s="2092"/>
      <c r="BI29" s="2089"/>
      <c r="BJ29" s="2089"/>
      <c r="BK29" s="2090"/>
      <c r="BL29" s="2088"/>
      <c r="BM29" s="2089"/>
      <c r="BN29" s="2089"/>
      <c r="BO29" s="2090"/>
      <c r="BP29" s="2088"/>
      <c r="BQ29" s="2089"/>
      <c r="BR29" s="2089"/>
      <c r="BS29" s="2090"/>
      <c r="BT29" s="2088"/>
      <c r="BU29" s="2089"/>
      <c r="BV29" s="2089"/>
      <c r="BW29" s="2090"/>
      <c r="BX29" s="2088"/>
      <c r="BY29" s="2089"/>
      <c r="BZ29" s="2089"/>
      <c r="CA29" s="2090"/>
      <c r="CB29" s="2088"/>
      <c r="CC29" s="2089"/>
      <c r="CD29" s="2089"/>
      <c r="CE29" s="2090"/>
      <c r="CF29" s="2088"/>
      <c r="CG29" s="2089"/>
      <c r="CH29" s="2089"/>
      <c r="CI29" s="2090"/>
      <c r="CJ29" s="2088"/>
      <c r="CK29" s="2089"/>
      <c r="CL29" s="2089"/>
      <c r="CM29" s="2090"/>
      <c r="CN29" s="2088">
        <f t="shared" si="1"/>
        <v>410</v>
      </c>
      <c r="CO29" s="2089"/>
      <c r="CP29" s="2089"/>
      <c r="CQ29" s="2090"/>
      <c r="CR29" s="1240"/>
    </row>
    <row r="30" spans="1:96" s="1185" customFormat="1" ht="19.5" customHeight="1">
      <c r="A30" s="1218"/>
      <c r="B30" s="1263" t="s">
        <v>1096</v>
      </c>
      <c r="C30" s="1222"/>
      <c r="D30" s="1264"/>
      <c r="E30" s="1265"/>
      <c r="F30" s="1265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8"/>
      <c r="R30" s="1238"/>
      <c r="S30" s="1209"/>
      <c r="T30" s="1209"/>
      <c r="U30" s="1230" t="s">
        <v>297</v>
      </c>
      <c r="V30" s="1231"/>
      <c r="W30" s="2092"/>
      <c r="X30" s="2089"/>
      <c r="Y30" s="2089"/>
      <c r="Z30" s="2089"/>
      <c r="AA30" s="2090"/>
      <c r="AB30" s="2088"/>
      <c r="AC30" s="2089"/>
      <c r="AD30" s="2089"/>
      <c r="AE30" s="2090"/>
      <c r="AF30" s="2088"/>
      <c r="AG30" s="2089"/>
      <c r="AH30" s="2089"/>
      <c r="AI30" s="2090"/>
      <c r="AJ30" s="2088"/>
      <c r="AK30" s="2089"/>
      <c r="AL30" s="2089"/>
      <c r="AM30" s="2090"/>
      <c r="AN30" s="2088"/>
      <c r="AO30" s="2089"/>
      <c r="AP30" s="2089"/>
      <c r="AQ30" s="2090"/>
      <c r="AR30" s="2088"/>
      <c r="AS30" s="2089"/>
      <c r="AT30" s="2089"/>
      <c r="AU30" s="2090"/>
      <c r="AV30" s="2088"/>
      <c r="AW30" s="2089"/>
      <c r="AX30" s="2089"/>
      <c r="AY30" s="2090"/>
      <c r="AZ30" s="2088"/>
      <c r="BA30" s="2089"/>
      <c r="BB30" s="2089"/>
      <c r="BC30" s="2090"/>
      <c r="BD30" s="2088"/>
      <c r="BE30" s="2089"/>
      <c r="BF30" s="2089"/>
      <c r="BG30" s="2090"/>
      <c r="BH30" s="2092"/>
      <c r="BI30" s="2089"/>
      <c r="BJ30" s="2089"/>
      <c r="BK30" s="2090"/>
      <c r="BL30" s="2088"/>
      <c r="BM30" s="2089"/>
      <c r="BN30" s="2089"/>
      <c r="BO30" s="2090"/>
      <c r="BP30" s="2088"/>
      <c r="BQ30" s="2089"/>
      <c r="BR30" s="2089"/>
      <c r="BS30" s="2090"/>
      <c r="BT30" s="2088"/>
      <c r="BU30" s="2089"/>
      <c r="BV30" s="2089"/>
      <c r="BW30" s="2090"/>
      <c r="BX30" s="2088"/>
      <c r="BY30" s="2089"/>
      <c r="BZ30" s="2089"/>
      <c r="CA30" s="2090"/>
      <c r="CB30" s="2088"/>
      <c r="CC30" s="2089"/>
      <c r="CD30" s="2089"/>
      <c r="CE30" s="2090"/>
      <c r="CF30" s="2088"/>
      <c r="CG30" s="2089"/>
      <c r="CH30" s="2089"/>
      <c r="CI30" s="2090"/>
      <c r="CJ30" s="2088"/>
      <c r="CK30" s="2089"/>
      <c r="CL30" s="2089"/>
      <c r="CM30" s="2090"/>
      <c r="CN30" s="2088">
        <f t="shared" si="1"/>
        <v>0</v>
      </c>
      <c r="CO30" s="2089"/>
      <c r="CP30" s="2089"/>
      <c r="CQ30" s="2090"/>
      <c r="CR30" s="1240"/>
    </row>
    <row r="31" spans="1:96" s="1185" customFormat="1" ht="12" customHeight="1">
      <c r="A31" s="1194"/>
      <c r="B31" s="1266" t="s">
        <v>1097</v>
      </c>
      <c r="C31" s="1165"/>
      <c r="D31" s="1267"/>
      <c r="E31" s="1268"/>
      <c r="F31" s="1268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6"/>
      <c r="R31" s="1256"/>
      <c r="S31" s="1210"/>
      <c r="T31" s="1210"/>
      <c r="U31" s="2114" t="s">
        <v>300</v>
      </c>
      <c r="V31" s="2115"/>
      <c r="W31" s="2104">
        <f>SUM(W27:AA30)</f>
        <v>0</v>
      </c>
      <c r="X31" s="2097"/>
      <c r="Y31" s="2097"/>
      <c r="Z31" s="2097"/>
      <c r="AA31" s="2098"/>
      <c r="AB31" s="2104">
        <f>SUM(AB27:AE30)</f>
        <v>0</v>
      </c>
      <c r="AC31" s="2097"/>
      <c r="AD31" s="2097"/>
      <c r="AE31" s="2098"/>
      <c r="AF31" s="2104">
        <f>SUM(AF27:AI30)</f>
        <v>0</v>
      </c>
      <c r="AG31" s="2097"/>
      <c r="AH31" s="2097"/>
      <c r="AI31" s="2098"/>
      <c r="AJ31" s="2104">
        <f>SUM(AJ27:AM30)</f>
        <v>0</v>
      </c>
      <c r="AK31" s="2097"/>
      <c r="AL31" s="2097"/>
      <c r="AM31" s="2098"/>
      <c r="AN31" s="2104">
        <f>SUM(AN27:AQ30)</f>
        <v>0</v>
      </c>
      <c r="AO31" s="2097"/>
      <c r="AP31" s="2097"/>
      <c r="AQ31" s="2098"/>
      <c r="AR31" s="2104">
        <f>SUM(AR27:AU30)</f>
        <v>110</v>
      </c>
      <c r="AS31" s="2097"/>
      <c r="AT31" s="2097"/>
      <c r="AU31" s="2098"/>
      <c r="AV31" s="2104">
        <f>SUM(AV27:AY30)</f>
        <v>0</v>
      </c>
      <c r="AW31" s="2097"/>
      <c r="AX31" s="2097"/>
      <c r="AY31" s="2098"/>
      <c r="AZ31" s="2104">
        <f>SUM(AZ27:BC30)</f>
        <v>300</v>
      </c>
      <c r="BA31" s="2097"/>
      <c r="BB31" s="2097"/>
      <c r="BC31" s="2098"/>
      <c r="BD31" s="2096">
        <v>0</v>
      </c>
      <c r="BE31" s="2097"/>
      <c r="BF31" s="2097"/>
      <c r="BG31" s="2098"/>
      <c r="BH31" s="2104">
        <f>SUM(BH27:BK30)</f>
        <v>0</v>
      </c>
      <c r="BI31" s="2097"/>
      <c r="BJ31" s="2097"/>
      <c r="BK31" s="2098"/>
      <c r="BL31" s="2096">
        <v>0</v>
      </c>
      <c r="BM31" s="2097"/>
      <c r="BN31" s="2097"/>
      <c r="BO31" s="2098"/>
      <c r="BP31" s="2096">
        <v>0</v>
      </c>
      <c r="BQ31" s="2097"/>
      <c r="BR31" s="2097"/>
      <c r="BS31" s="2098"/>
      <c r="BT31" s="2096">
        <v>0</v>
      </c>
      <c r="BU31" s="2097"/>
      <c r="BV31" s="2097"/>
      <c r="BW31" s="2098"/>
      <c r="BX31" s="2096">
        <v>0</v>
      </c>
      <c r="BY31" s="2097"/>
      <c r="BZ31" s="2097"/>
      <c r="CA31" s="2098"/>
      <c r="CB31" s="2096">
        <v>0</v>
      </c>
      <c r="CC31" s="2097"/>
      <c r="CD31" s="2097"/>
      <c r="CE31" s="2098"/>
      <c r="CF31" s="2096">
        <v>0</v>
      </c>
      <c r="CG31" s="2097"/>
      <c r="CH31" s="2097"/>
      <c r="CI31" s="2098"/>
      <c r="CJ31" s="2096">
        <v>0</v>
      </c>
      <c r="CK31" s="2097"/>
      <c r="CL31" s="2097"/>
      <c r="CM31" s="2098"/>
      <c r="CN31" s="2096">
        <f>SUM(W31:CM32)</f>
        <v>410</v>
      </c>
      <c r="CO31" s="2097"/>
      <c r="CP31" s="2097"/>
      <c r="CQ31" s="2098"/>
      <c r="CR31" s="2117"/>
    </row>
    <row r="32" spans="1:96" s="1185" customFormat="1" ht="12" customHeight="1">
      <c r="A32" s="1204"/>
      <c r="B32" s="1269" t="s">
        <v>0</v>
      </c>
      <c r="C32" s="1165"/>
      <c r="D32" s="1270"/>
      <c r="E32" s="1265"/>
      <c r="F32" s="1265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8"/>
      <c r="R32" s="1238"/>
      <c r="S32" s="1209"/>
      <c r="T32" s="1209"/>
      <c r="U32" s="2112"/>
      <c r="V32" s="2113"/>
      <c r="W32" s="2099"/>
      <c r="X32" s="2100"/>
      <c r="Y32" s="2100"/>
      <c r="Z32" s="2100"/>
      <c r="AA32" s="2101"/>
      <c r="AB32" s="2099"/>
      <c r="AC32" s="2100"/>
      <c r="AD32" s="2100"/>
      <c r="AE32" s="2101"/>
      <c r="AF32" s="2099"/>
      <c r="AG32" s="2100"/>
      <c r="AH32" s="2100"/>
      <c r="AI32" s="2101"/>
      <c r="AJ32" s="2099"/>
      <c r="AK32" s="2100"/>
      <c r="AL32" s="2100"/>
      <c r="AM32" s="2101"/>
      <c r="AN32" s="2099"/>
      <c r="AO32" s="2100"/>
      <c r="AP32" s="2100"/>
      <c r="AQ32" s="2101"/>
      <c r="AR32" s="2099"/>
      <c r="AS32" s="2100"/>
      <c r="AT32" s="2100"/>
      <c r="AU32" s="2101"/>
      <c r="AV32" s="2099"/>
      <c r="AW32" s="2100"/>
      <c r="AX32" s="2100"/>
      <c r="AY32" s="2101"/>
      <c r="AZ32" s="2099"/>
      <c r="BA32" s="2100"/>
      <c r="BB32" s="2100"/>
      <c r="BC32" s="2101"/>
      <c r="BD32" s="2099"/>
      <c r="BE32" s="2100"/>
      <c r="BF32" s="2100"/>
      <c r="BG32" s="2101"/>
      <c r="BH32" s="2099"/>
      <c r="BI32" s="2100"/>
      <c r="BJ32" s="2100"/>
      <c r="BK32" s="2101"/>
      <c r="BL32" s="2099"/>
      <c r="BM32" s="2100"/>
      <c r="BN32" s="2100"/>
      <c r="BO32" s="2101"/>
      <c r="BP32" s="2099"/>
      <c r="BQ32" s="2100"/>
      <c r="BR32" s="2100"/>
      <c r="BS32" s="2101"/>
      <c r="BT32" s="2099"/>
      <c r="BU32" s="2100"/>
      <c r="BV32" s="2100"/>
      <c r="BW32" s="2101"/>
      <c r="BX32" s="2099"/>
      <c r="BY32" s="2100"/>
      <c r="BZ32" s="2100"/>
      <c r="CA32" s="2101"/>
      <c r="CB32" s="2099"/>
      <c r="CC32" s="2100"/>
      <c r="CD32" s="2100"/>
      <c r="CE32" s="2101"/>
      <c r="CF32" s="2099"/>
      <c r="CG32" s="2100"/>
      <c r="CH32" s="2100"/>
      <c r="CI32" s="2101"/>
      <c r="CJ32" s="2099"/>
      <c r="CK32" s="2100"/>
      <c r="CL32" s="2100"/>
      <c r="CM32" s="2101"/>
      <c r="CN32" s="2099"/>
      <c r="CO32" s="2100"/>
      <c r="CP32" s="2100"/>
      <c r="CQ32" s="2101"/>
      <c r="CR32" s="2117"/>
    </row>
    <row r="33" spans="1:96" s="1185" customFormat="1" ht="19.5" customHeight="1">
      <c r="A33" s="1218"/>
      <c r="B33" s="1263" t="s">
        <v>1</v>
      </c>
      <c r="C33" s="1222"/>
      <c r="D33" s="1264"/>
      <c r="E33" s="1265"/>
      <c r="F33" s="1265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8"/>
      <c r="R33" s="1238"/>
      <c r="S33" s="1209"/>
      <c r="T33" s="1209"/>
      <c r="U33" s="1230" t="s">
        <v>303</v>
      </c>
      <c r="V33" s="1231"/>
      <c r="W33" s="2092"/>
      <c r="X33" s="2089"/>
      <c r="Y33" s="2089"/>
      <c r="Z33" s="2089"/>
      <c r="AA33" s="2090"/>
      <c r="AB33" s="2088"/>
      <c r="AC33" s="2089"/>
      <c r="AD33" s="2089"/>
      <c r="AE33" s="2090"/>
      <c r="AF33" s="2088"/>
      <c r="AG33" s="2089"/>
      <c r="AH33" s="2089"/>
      <c r="AI33" s="2090"/>
      <c r="AJ33" s="2088"/>
      <c r="AK33" s="2089"/>
      <c r="AL33" s="2089"/>
      <c r="AM33" s="2090"/>
      <c r="AN33" s="2088">
        <v>1154</v>
      </c>
      <c r="AO33" s="2089"/>
      <c r="AP33" s="2089"/>
      <c r="AQ33" s="2090"/>
      <c r="AR33" s="2088"/>
      <c r="AS33" s="2089"/>
      <c r="AT33" s="2089"/>
      <c r="AU33" s="2090"/>
      <c r="AV33" s="2088"/>
      <c r="AW33" s="2089"/>
      <c r="AX33" s="2089"/>
      <c r="AY33" s="2090"/>
      <c r="AZ33" s="2088"/>
      <c r="BA33" s="2089"/>
      <c r="BB33" s="2089"/>
      <c r="BC33" s="2090"/>
      <c r="BD33" s="2088"/>
      <c r="BE33" s="2089"/>
      <c r="BF33" s="2089"/>
      <c r="BG33" s="2090"/>
      <c r="BH33" s="2092"/>
      <c r="BI33" s="2089"/>
      <c r="BJ33" s="2089"/>
      <c r="BK33" s="2090"/>
      <c r="BL33" s="2088"/>
      <c r="BM33" s="2089"/>
      <c r="BN33" s="2089"/>
      <c r="BO33" s="2090"/>
      <c r="BP33" s="2088"/>
      <c r="BQ33" s="2089"/>
      <c r="BR33" s="2089"/>
      <c r="BS33" s="2090"/>
      <c r="BT33" s="2088"/>
      <c r="BU33" s="2089"/>
      <c r="BV33" s="2089"/>
      <c r="BW33" s="2090"/>
      <c r="BX33" s="2088"/>
      <c r="BY33" s="2089"/>
      <c r="BZ33" s="2089"/>
      <c r="CA33" s="2090"/>
      <c r="CB33" s="2088"/>
      <c r="CC33" s="2089"/>
      <c r="CD33" s="2089"/>
      <c r="CE33" s="2090"/>
      <c r="CF33" s="2088"/>
      <c r="CG33" s="2089"/>
      <c r="CH33" s="2089"/>
      <c r="CI33" s="2090"/>
      <c r="CJ33" s="2088"/>
      <c r="CK33" s="2089"/>
      <c r="CL33" s="2089"/>
      <c r="CM33" s="2090"/>
      <c r="CN33" s="2088">
        <f aca="true" t="shared" si="2" ref="CN33:CN50">SUM(W33:CM33)</f>
        <v>1154</v>
      </c>
      <c r="CO33" s="2089"/>
      <c r="CP33" s="2089"/>
      <c r="CQ33" s="2090"/>
      <c r="CR33" s="1240"/>
    </row>
    <row r="34" spans="1:96" s="1185" customFormat="1" ht="19.5" customHeight="1">
      <c r="A34" s="1218"/>
      <c r="B34" s="1263" t="s">
        <v>2</v>
      </c>
      <c r="C34" s="1222"/>
      <c r="D34" s="1271"/>
      <c r="E34" s="1265"/>
      <c r="F34" s="1265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8"/>
      <c r="R34" s="1238"/>
      <c r="S34" s="1209"/>
      <c r="T34" s="1209"/>
      <c r="U34" s="1230" t="s">
        <v>371</v>
      </c>
      <c r="V34" s="1231"/>
      <c r="W34" s="2092"/>
      <c r="X34" s="2089"/>
      <c r="Y34" s="2089"/>
      <c r="Z34" s="2089"/>
      <c r="AA34" s="2090"/>
      <c r="AB34" s="2088"/>
      <c r="AC34" s="2089"/>
      <c r="AD34" s="2089"/>
      <c r="AE34" s="2090"/>
      <c r="AF34" s="2088"/>
      <c r="AG34" s="2089"/>
      <c r="AH34" s="2089"/>
      <c r="AI34" s="2090"/>
      <c r="AJ34" s="2088"/>
      <c r="AK34" s="2089"/>
      <c r="AL34" s="2089"/>
      <c r="AM34" s="2090"/>
      <c r="AN34" s="2088"/>
      <c r="AO34" s="2089"/>
      <c r="AP34" s="2089"/>
      <c r="AQ34" s="2090"/>
      <c r="AR34" s="2088"/>
      <c r="AS34" s="2089"/>
      <c r="AT34" s="2089"/>
      <c r="AU34" s="2090"/>
      <c r="AV34" s="2088"/>
      <c r="AW34" s="2089"/>
      <c r="AX34" s="2089"/>
      <c r="AY34" s="2090"/>
      <c r="AZ34" s="2088"/>
      <c r="BA34" s="2089"/>
      <c r="BB34" s="2089"/>
      <c r="BC34" s="2090"/>
      <c r="BD34" s="2088"/>
      <c r="BE34" s="2089"/>
      <c r="BF34" s="2089"/>
      <c r="BG34" s="2090"/>
      <c r="BH34" s="2092"/>
      <c r="BI34" s="2089"/>
      <c r="BJ34" s="2089"/>
      <c r="BK34" s="2090"/>
      <c r="BL34" s="2088"/>
      <c r="BM34" s="2089"/>
      <c r="BN34" s="2089"/>
      <c r="BO34" s="2090"/>
      <c r="BP34" s="2088"/>
      <c r="BQ34" s="2089"/>
      <c r="BR34" s="2089"/>
      <c r="BS34" s="2090"/>
      <c r="BT34" s="2088"/>
      <c r="BU34" s="2089"/>
      <c r="BV34" s="2089"/>
      <c r="BW34" s="2090"/>
      <c r="BX34" s="2088"/>
      <c r="BY34" s="2089"/>
      <c r="BZ34" s="2089"/>
      <c r="CA34" s="2090"/>
      <c r="CB34" s="2088"/>
      <c r="CC34" s="2089"/>
      <c r="CD34" s="2089"/>
      <c r="CE34" s="2090"/>
      <c r="CF34" s="2088"/>
      <c r="CG34" s="2089"/>
      <c r="CH34" s="2089"/>
      <c r="CI34" s="2090"/>
      <c r="CJ34" s="2088"/>
      <c r="CK34" s="2089"/>
      <c r="CL34" s="2089"/>
      <c r="CM34" s="2090"/>
      <c r="CN34" s="2088">
        <f t="shared" si="2"/>
        <v>0</v>
      </c>
      <c r="CO34" s="2089"/>
      <c r="CP34" s="2089"/>
      <c r="CQ34" s="2090"/>
      <c r="CR34" s="1240"/>
    </row>
    <row r="35" spans="1:96" s="1185" customFormat="1" ht="19.5" customHeight="1">
      <c r="A35" s="1218"/>
      <c r="B35" s="1263" t="s">
        <v>3</v>
      </c>
      <c r="C35" s="1222"/>
      <c r="D35" s="1271"/>
      <c r="E35" s="1265"/>
      <c r="F35" s="1265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8"/>
      <c r="R35" s="1238"/>
      <c r="S35" s="1209"/>
      <c r="T35" s="1209"/>
      <c r="U35" s="1230" t="s">
        <v>372</v>
      </c>
      <c r="V35" s="1231"/>
      <c r="W35" s="2092"/>
      <c r="X35" s="2089"/>
      <c r="Y35" s="2089"/>
      <c r="Z35" s="2089"/>
      <c r="AA35" s="2090"/>
      <c r="AB35" s="2088"/>
      <c r="AC35" s="2089"/>
      <c r="AD35" s="2089"/>
      <c r="AE35" s="2090"/>
      <c r="AF35" s="2088"/>
      <c r="AG35" s="2089"/>
      <c r="AH35" s="2089"/>
      <c r="AI35" s="2090"/>
      <c r="AJ35" s="2088"/>
      <c r="AK35" s="2089"/>
      <c r="AL35" s="2089"/>
      <c r="AM35" s="2090"/>
      <c r="AN35" s="2088"/>
      <c r="AO35" s="2089"/>
      <c r="AP35" s="2089"/>
      <c r="AQ35" s="2090"/>
      <c r="AR35" s="2088"/>
      <c r="AS35" s="2089"/>
      <c r="AT35" s="2089"/>
      <c r="AU35" s="2090"/>
      <c r="AV35" s="2088"/>
      <c r="AW35" s="2089"/>
      <c r="AX35" s="2089"/>
      <c r="AY35" s="2090"/>
      <c r="AZ35" s="2088"/>
      <c r="BA35" s="2089"/>
      <c r="BB35" s="2089"/>
      <c r="BC35" s="2090"/>
      <c r="BD35" s="2088"/>
      <c r="BE35" s="2089"/>
      <c r="BF35" s="2089"/>
      <c r="BG35" s="2090"/>
      <c r="BH35" s="2092"/>
      <c r="BI35" s="2089"/>
      <c r="BJ35" s="2089"/>
      <c r="BK35" s="2090"/>
      <c r="BL35" s="2088"/>
      <c r="BM35" s="2089"/>
      <c r="BN35" s="2089"/>
      <c r="BO35" s="2090"/>
      <c r="BP35" s="2088"/>
      <c r="BQ35" s="2089"/>
      <c r="BR35" s="2089"/>
      <c r="BS35" s="2090"/>
      <c r="BT35" s="2088"/>
      <c r="BU35" s="2089"/>
      <c r="BV35" s="2089"/>
      <c r="BW35" s="2090"/>
      <c r="BX35" s="2088"/>
      <c r="BY35" s="2089"/>
      <c r="BZ35" s="2089"/>
      <c r="CA35" s="2090"/>
      <c r="CB35" s="2088"/>
      <c r="CC35" s="2089"/>
      <c r="CD35" s="2089"/>
      <c r="CE35" s="2090"/>
      <c r="CF35" s="2088"/>
      <c r="CG35" s="2089"/>
      <c r="CH35" s="2089"/>
      <c r="CI35" s="2090"/>
      <c r="CJ35" s="2088"/>
      <c r="CK35" s="2089"/>
      <c r="CL35" s="2089"/>
      <c r="CM35" s="2090"/>
      <c r="CN35" s="2088">
        <f t="shared" si="2"/>
        <v>0</v>
      </c>
      <c r="CO35" s="2089"/>
      <c r="CP35" s="2089"/>
      <c r="CQ35" s="2090"/>
      <c r="CR35" s="1240"/>
    </row>
    <row r="36" spans="1:96" s="1185" customFormat="1" ht="19.5" customHeight="1">
      <c r="A36" s="1218"/>
      <c r="B36" s="1263" t="s">
        <v>4</v>
      </c>
      <c r="C36" s="1222"/>
      <c r="D36" s="1264"/>
      <c r="E36" s="1265"/>
      <c r="F36" s="1265"/>
      <c r="G36" s="1236"/>
      <c r="H36" s="1236"/>
      <c r="I36" s="1236"/>
      <c r="J36" s="1236"/>
      <c r="K36" s="1236"/>
      <c r="L36" s="1236"/>
      <c r="M36" s="1236"/>
      <c r="N36" s="1236"/>
      <c r="O36" s="1236"/>
      <c r="P36" s="1236"/>
      <c r="Q36" s="1238"/>
      <c r="R36" s="1238"/>
      <c r="S36" s="1209"/>
      <c r="T36" s="1209"/>
      <c r="U36" s="1230" t="s">
        <v>374</v>
      </c>
      <c r="V36" s="1231"/>
      <c r="W36" s="2092"/>
      <c r="X36" s="2089"/>
      <c r="Y36" s="2089"/>
      <c r="Z36" s="2089"/>
      <c r="AA36" s="2090"/>
      <c r="AB36" s="2088"/>
      <c r="AC36" s="2089"/>
      <c r="AD36" s="2089"/>
      <c r="AE36" s="2090"/>
      <c r="AF36" s="2088"/>
      <c r="AG36" s="2089"/>
      <c r="AH36" s="2089"/>
      <c r="AI36" s="2090"/>
      <c r="AJ36" s="2088"/>
      <c r="AK36" s="2089"/>
      <c r="AL36" s="2089"/>
      <c r="AM36" s="2090"/>
      <c r="AN36" s="2088"/>
      <c r="AO36" s="2089"/>
      <c r="AP36" s="2089"/>
      <c r="AQ36" s="2090"/>
      <c r="AR36" s="2088"/>
      <c r="AS36" s="2089"/>
      <c r="AT36" s="2089"/>
      <c r="AU36" s="2090"/>
      <c r="AV36" s="2088"/>
      <c r="AW36" s="2089"/>
      <c r="AX36" s="2089"/>
      <c r="AY36" s="2090"/>
      <c r="AZ36" s="2088"/>
      <c r="BA36" s="2089"/>
      <c r="BB36" s="2089"/>
      <c r="BC36" s="2090"/>
      <c r="BD36" s="2088"/>
      <c r="BE36" s="2089"/>
      <c r="BF36" s="2089"/>
      <c r="BG36" s="2090"/>
      <c r="BH36" s="2092"/>
      <c r="BI36" s="2089"/>
      <c r="BJ36" s="2089"/>
      <c r="BK36" s="2090"/>
      <c r="BL36" s="2088"/>
      <c r="BM36" s="2089"/>
      <c r="BN36" s="2089"/>
      <c r="BO36" s="2090"/>
      <c r="BP36" s="2088"/>
      <c r="BQ36" s="2089"/>
      <c r="BR36" s="2089"/>
      <c r="BS36" s="2090"/>
      <c r="BT36" s="2088"/>
      <c r="BU36" s="2089"/>
      <c r="BV36" s="2089"/>
      <c r="BW36" s="2090"/>
      <c r="BX36" s="2088"/>
      <c r="BY36" s="2089"/>
      <c r="BZ36" s="2089"/>
      <c r="CA36" s="2090"/>
      <c r="CB36" s="2088"/>
      <c r="CC36" s="2089"/>
      <c r="CD36" s="2089"/>
      <c r="CE36" s="2090"/>
      <c r="CF36" s="2088"/>
      <c r="CG36" s="2089"/>
      <c r="CH36" s="2089"/>
      <c r="CI36" s="2090"/>
      <c r="CJ36" s="2088"/>
      <c r="CK36" s="2089"/>
      <c r="CL36" s="2089"/>
      <c r="CM36" s="2090"/>
      <c r="CN36" s="2088">
        <f t="shared" si="2"/>
        <v>0</v>
      </c>
      <c r="CO36" s="2089"/>
      <c r="CP36" s="2089"/>
      <c r="CQ36" s="2090"/>
      <c r="CR36" s="1240"/>
    </row>
    <row r="37" spans="1:96" s="1185" customFormat="1" ht="19.5" customHeight="1">
      <c r="A37" s="1218"/>
      <c r="B37" s="1269" t="s">
        <v>5</v>
      </c>
      <c r="C37" s="1222"/>
      <c r="D37" s="1270"/>
      <c r="E37" s="1265"/>
      <c r="F37" s="1265"/>
      <c r="G37" s="1236"/>
      <c r="H37" s="1236"/>
      <c r="I37" s="1236"/>
      <c r="J37" s="1236"/>
      <c r="K37" s="1236"/>
      <c r="L37" s="1236"/>
      <c r="M37" s="1236"/>
      <c r="N37" s="1236"/>
      <c r="O37" s="1236"/>
      <c r="P37" s="1272"/>
      <c r="Q37" s="1238"/>
      <c r="R37" s="1238"/>
      <c r="S37" s="1209"/>
      <c r="T37" s="1209"/>
      <c r="U37" s="1230" t="s">
        <v>376</v>
      </c>
      <c r="V37" s="1231"/>
      <c r="W37" s="2091">
        <f>SUM(W34:AA36)</f>
        <v>0</v>
      </c>
      <c r="X37" s="2102"/>
      <c r="Y37" s="2102"/>
      <c r="Z37" s="2102"/>
      <c r="AA37" s="2103"/>
      <c r="AB37" s="2091">
        <f>SUM(AB34:AE36)</f>
        <v>0</v>
      </c>
      <c r="AC37" s="2102"/>
      <c r="AD37" s="2102"/>
      <c r="AE37" s="2103"/>
      <c r="AF37" s="2091">
        <f>SUM(AF34:AI36)</f>
        <v>0</v>
      </c>
      <c r="AG37" s="2102"/>
      <c r="AH37" s="2102"/>
      <c r="AI37" s="2103"/>
      <c r="AJ37" s="2091">
        <f>SUM(AJ34:AM36)</f>
        <v>0</v>
      </c>
      <c r="AK37" s="2102"/>
      <c r="AL37" s="2102"/>
      <c r="AM37" s="2103"/>
      <c r="AN37" s="2091">
        <f>SUM(AN34:AQ36)</f>
        <v>0</v>
      </c>
      <c r="AO37" s="2102"/>
      <c r="AP37" s="2102"/>
      <c r="AQ37" s="2103"/>
      <c r="AR37" s="2091">
        <f>SUM(AR34:AU36)</f>
        <v>0</v>
      </c>
      <c r="AS37" s="2102"/>
      <c r="AT37" s="2102"/>
      <c r="AU37" s="2103"/>
      <c r="AV37" s="2093">
        <v>0</v>
      </c>
      <c r="AW37" s="2089"/>
      <c r="AX37" s="2089"/>
      <c r="AY37" s="2090"/>
      <c r="AZ37" s="2093">
        <v>0</v>
      </c>
      <c r="BA37" s="2089"/>
      <c r="BB37" s="2089"/>
      <c r="BC37" s="2090"/>
      <c r="BD37" s="2093">
        <v>0</v>
      </c>
      <c r="BE37" s="2089"/>
      <c r="BF37" s="2089"/>
      <c r="BG37" s="2090"/>
      <c r="BH37" s="2091">
        <f>SUM(BH34:BK36)</f>
        <v>0</v>
      </c>
      <c r="BI37" s="2102"/>
      <c r="BJ37" s="2102"/>
      <c r="BK37" s="2103"/>
      <c r="BL37" s="2093">
        <v>0</v>
      </c>
      <c r="BM37" s="2089"/>
      <c r="BN37" s="2089"/>
      <c r="BO37" s="2090"/>
      <c r="BP37" s="2093">
        <v>0</v>
      </c>
      <c r="BQ37" s="2089"/>
      <c r="BR37" s="2089"/>
      <c r="BS37" s="2090"/>
      <c r="BT37" s="2093">
        <v>0</v>
      </c>
      <c r="BU37" s="2089"/>
      <c r="BV37" s="2089"/>
      <c r="BW37" s="2090"/>
      <c r="BX37" s="2093">
        <v>0</v>
      </c>
      <c r="BY37" s="2089"/>
      <c r="BZ37" s="2089"/>
      <c r="CA37" s="2090"/>
      <c r="CB37" s="2093">
        <v>0</v>
      </c>
      <c r="CC37" s="2089"/>
      <c r="CD37" s="2089"/>
      <c r="CE37" s="2090"/>
      <c r="CF37" s="2093">
        <v>0</v>
      </c>
      <c r="CG37" s="2089"/>
      <c r="CH37" s="2089"/>
      <c r="CI37" s="2090"/>
      <c r="CJ37" s="2093">
        <v>0</v>
      </c>
      <c r="CK37" s="2089"/>
      <c r="CL37" s="2089"/>
      <c r="CM37" s="2090"/>
      <c r="CN37" s="2093">
        <f t="shared" si="2"/>
        <v>0</v>
      </c>
      <c r="CO37" s="2089"/>
      <c r="CP37" s="2089"/>
      <c r="CQ37" s="2090"/>
      <c r="CR37" s="1240"/>
    </row>
    <row r="38" spans="1:96" s="1185" customFormat="1" ht="19.5" customHeight="1">
      <c r="A38" s="1218"/>
      <c r="B38" s="1273" t="s">
        <v>6</v>
      </c>
      <c r="C38" s="1222"/>
      <c r="D38" s="1274"/>
      <c r="E38" s="1265"/>
      <c r="F38" s="1265"/>
      <c r="G38" s="1236"/>
      <c r="H38" s="1236"/>
      <c r="I38" s="1236"/>
      <c r="J38" s="1236"/>
      <c r="K38" s="1236"/>
      <c r="L38" s="1236"/>
      <c r="M38" s="1236"/>
      <c r="N38" s="1236"/>
      <c r="O38" s="1236"/>
      <c r="P38" s="1272"/>
      <c r="Q38" s="1238"/>
      <c r="R38" s="1238"/>
      <c r="S38" s="1209"/>
      <c r="T38" s="1209"/>
      <c r="U38" s="1230" t="s">
        <v>378</v>
      </c>
      <c r="V38" s="1231"/>
      <c r="W38" s="2091">
        <f>W31+W33+W37</f>
        <v>0</v>
      </c>
      <c r="X38" s="2102"/>
      <c r="Y38" s="2102"/>
      <c r="Z38" s="2102"/>
      <c r="AA38" s="2103"/>
      <c r="AB38" s="2091">
        <f>AB31+AB33+AB37</f>
        <v>0</v>
      </c>
      <c r="AC38" s="2102"/>
      <c r="AD38" s="2102"/>
      <c r="AE38" s="2103"/>
      <c r="AF38" s="2091">
        <f>AF31+AF33+AF37</f>
        <v>0</v>
      </c>
      <c r="AG38" s="2102"/>
      <c r="AH38" s="2102"/>
      <c r="AI38" s="2103"/>
      <c r="AJ38" s="2091">
        <f>AJ31+AJ33+AJ37</f>
        <v>0</v>
      </c>
      <c r="AK38" s="2102"/>
      <c r="AL38" s="2102"/>
      <c r="AM38" s="2103"/>
      <c r="AN38" s="2091">
        <f>AN31+AN33+AN37</f>
        <v>1154</v>
      </c>
      <c r="AO38" s="2102"/>
      <c r="AP38" s="2102"/>
      <c r="AQ38" s="2103"/>
      <c r="AR38" s="2091">
        <f>AR31+AR33+AR37</f>
        <v>110</v>
      </c>
      <c r="AS38" s="2102"/>
      <c r="AT38" s="2102"/>
      <c r="AU38" s="2103"/>
      <c r="AV38" s="2091">
        <f>AV31+AV33+AV37</f>
        <v>0</v>
      </c>
      <c r="AW38" s="2102"/>
      <c r="AX38" s="2102"/>
      <c r="AY38" s="2103"/>
      <c r="AZ38" s="2091">
        <f>AZ31+AZ33+AZ37</f>
        <v>300</v>
      </c>
      <c r="BA38" s="2102"/>
      <c r="BB38" s="2102"/>
      <c r="BC38" s="2103"/>
      <c r="BD38" s="2091">
        <f>BD31+BD33+BD37</f>
        <v>0</v>
      </c>
      <c r="BE38" s="2102"/>
      <c r="BF38" s="2102"/>
      <c r="BG38" s="2103"/>
      <c r="BH38" s="2091">
        <f>BH31+BH33+BH37</f>
        <v>0</v>
      </c>
      <c r="BI38" s="2102"/>
      <c r="BJ38" s="2102"/>
      <c r="BK38" s="2103"/>
      <c r="BL38" s="2093">
        <v>0</v>
      </c>
      <c r="BM38" s="2089"/>
      <c r="BN38" s="2089"/>
      <c r="BO38" s="2090"/>
      <c r="BP38" s="2093">
        <v>0</v>
      </c>
      <c r="BQ38" s="2089"/>
      <c r="BR38" s="2089"/>
      <c r="BS38" s="2090"/>
      <c r="BT38" s="2093">
        <v>0</v>
      </c>
      <c r="BU38" s="2089"/>
      <c r="BV38" s="2089"/>
      <c r="BW38" s="2090"/>
      <c r="BX38" s="2093">
        <v>0</v>
      </c>
      <c r="BY38" s="2089"/>
      <c r="BZ38" s="2089"/>
      <c r="CA38" s="2090"/>
      <c r="CB38" s="2093">
        <v>0</v>
      </c>
      <c r="CC38" s="2089"/>
      <c r="CD38" s="2089"/>
      <c r="CE38" s="2090"/>
      <c r="CF38" s="2093">
        <v>0</v>
      </c>
      <c r="CG38" s="2089"/>
      <c r="CH38" s="2089"/>
      <c r="CI38" s="2090"/>
      <c r="CJ38" s="2093">
        <v>0</v>
      </c>
      <c r="CK38" s="2089"/>
      <c r="CL38" s="2089"/>
      <c r="CM38" s="2090"/>
      <c r="CN38" s="2093">
        <f t="shared" si="2"/>
        <v>1564</v>
      </c>
      <c r="CO38" s="2089"/>
      <c r="CP38" s="2089"/>
      <c r="CQ38" s="2090"/>
      <c r="CR38" s="1240"/>
    </row>
    <row r="39" spans="1:96" s="1185" customFormat="1" ht="19.5" customHeight="1">
      <c r="A39" s="1218"/>
      <c r="B39" s="1263" t="s">
        <v>7</v>
      </c>
      <c r="C39" s="1222"/>
      <c r="D39" s="1275"/>
      <c r="E39" s="1265"/>
      <c r="F39" s="1265"/>
      <c r="G39" s="1236"/>
      <c r="H39" s="1236"/>
      <c r="I39" s="1236"/>
      <c r="J39" s="1236"/>
      <c r="K39" s="1236"/>
      <c r="L39" s="1236"/>
      <c r="M39" s="1236"/>
      <c r="N39" s="1236"/>
      <c r="O39" s="1236"/>
      <c r="P39" s="1272"/>
      <c r="Q39" s="1238"/>
      <c r="R39" s="1238"/>
      <c r="S39" s="1209"/>
      <c r="T39" s="1209"/>
      <c r="U39" s="1230" t="s">
        <v>380</v>
      </c>
      <c r="V39" s="1231"/>
      <c r="W39" s="2092"/>
      <c r="X39" s="2089"/>
      <c r="Y39" s="2089"/>
      <c r="Z39" s="2089"/>
      <c r="AA39" s="2090"/>
      <c r="AB39" s="2088"/>
      <c r="AC39" s="2089"/>
      <c r="AD39" s="2089"/>
      <c r="AE39" s="2090"/>
      <c r="AF39" s="2088"/>
      <c r="AG39" s="2089"/>
      <c r="AH39" s="2089"/>
      <c r="AI39" s="2090"/>
      <c r="AJ39" s="2088"/>
      <c r="AK39" s="2089"/>
      <c r="AL39" s="2089"/>
      <c r="AM39" s="2090"/>
      <c r="AN39" s="2088"/>
      <c r="AO39" s="2089"/>
      <c r="AP39" s="2089"/>
      <c r="AQ39" s="2090"/>
      <c r="AR39" s="2088"/>
      <c r="AS39" s="2089"/>
      <c r="AT39" s="2089"/>
      <c r="AU39" s="2090"/>
      <c r="AV39" s="2088"/>
      <c r="AW39" s="2089"/>
      <c r="AX39" s="2089"/>
      <c r="AY39" s="2090"/>
      <c r="AZ39" s="2088"/>
      <c r="BA39" s="2089"/>
      <c r="BB39" s="2089"/>
      <c r="BC39" s="2090"/>
      <c r="BD39" s="2088"/>
      <c r="BE39" s="2089"/>
      <c r="BF39" s="2089"/>
      <c r="BG39" s="2090"/>
      <c r="BH39" s="2092"/>
      <c r="BI39" s="2089"/>
      <c r="BJ39" s="2089"/>
      <c r="BK39" s="2090"/>
      <c r="BL39" s="2088"/>
      <c r="BM39" s="2089"/>
      <c r="BN39" s="2089"/>
      <c r="BO39" s="2090"/>
      <c r="BP39" s="2088"/>
      <c r="BQ39" s="2089"/>
      <c r="BR39" s="2089"/>
      <c r="BS39" s="2090"/>
      <c r="BT39" s="2088"/>
      <c r="BU39" s="2089"/>
      <c r="BV39" s="2089"/>
      <c r="BW39" s="2090"/>
      <c r="BX39" s="2088"/>
      <c r="BY39" s="2089"/>
      <c r="BZ39" s="2089"/>
      <c r="CA39" s="2090"/>
      <c r="CB39" s="2088"/>
      <c r="CC39" s="2089"/>
      <c r="CD39" s="2089"/>
      <c r="CE39" s="2090"/>
      <c r="CF39" s="2088"/>
      <c r="CG39" s="2089"/>
      <c r="CH39" s="2089"/>
      <c r="CI39" s="2090"/>
      <c r="CJ39" s="2088"/>
      <c r="CK39" s="2089"/>
      <c r="CL39" s="2089"/>
      <c r="CM39" s="2090"/>
      <c r="CN39" s="2088">
        <f t="shared" si="2"/>
        <v>0</v>
      </c>
      <c r="CO39" s="2089"/>
      <c r="CP39" s="2089"/>
      <c r="CQ39" s="2090"/>
      <c r="CR39" s="1240"/>
    </row>
    <row r="40" spans="1:96" s="1185" customFormat="1" ht="19.5" customHeight="1">
      <c r="A40" s="1218"/>
      <c r="B40" s="1263" t="s">
        <v>8</v>
      </c>
      <c r="C40" s="1222"/>
      <c r="D40" s="1275"/>
      <c r="E40" s="1265"/>
      <c r="F40" s="1265"/>
      <c r="G40" s="1236"/>
      <c r="H40" s="1236"/>
      <c r="I40" s="1236"/>
      <c r="J40" s="1236"/>
      <c r="K40" s="1236"/>
      <c r="L40" s="1236"/>
      <c r="M40" s="1236"/>
      <c r="N40" s="1236"/>
      <c r="O40" s="1236"/>
      <c r="P40" s="1236"/>
      <c r="Q40" s="1238"/>
      <c r="R40" s="1238"/>
      <c r="S40" s="1209"/>
      <c r="T40" s="1209"/>
      <c r="U40" s="1230" t="s">
        <v>382</v>
      </c>
      <c r="V40" s="1231"/>
      <c r="W40" s="2092"/>
      <c r="X40" s="2089"/>
      <c r="Y40" s="2089"/>
      <c r="Z40" s="2089"/>
      <c r="AA40" s="2090"/>
      <c r="AB40" s="2088"/>
      <c r="AC40" s="2089"/>
      <c r="AD40" s="2089"/>
      <c r="AE40" s="2090"/>
      <c r="AF40" s="2088"/>
      <c r="AG40" s="2089"/>
      <c r="AH40" s="2089"/>
      <c r="AI40" s="2090"/>
      <c r="AJ40" s="2088"/>
      <c r="AK40" s="2089"/>
      <c r="AL40" s="2089"/>
      <c r="AM40" s="2090"/>
      <c r="AN40" s="2088">
        <v>3457</v>
      </c>
      <c r="AO40" s="2089"/>
      <c r="AP40" s="2089"/>
      <c r="AQ40" s="2090"/>
      <c r="AR40" s="2088">
        <v>200</v>
      </c>
      <c r="AS40" s="2089"/>
      <c r="AT40" s="2089"/>
      <c r="AU40" s="2090"/>
      <c r="AV40" s="2088"/>
      <c r="AW40" s="2089"/>
      <c r="AX40" s="2089"/>
      <c r="AY40" s="2090"/>
      <c r="AZ40" s="2088">
        <v>2039</v>
      </c>
      <c r="BA40" s="2089"/>
      <c r="BB40" s="2089"/>
      <c r="BC40" s="2090"/>
      <c r="BD40" s="2088"/>
      <c r="BE40" s="2089"/>
      <c r="BF40" s="2089"/>
      <c r="BG40" s="2090"/>
      <c r="BH40" s="2092">
        <v>1040</v>
      </c>
      <c r="BI40" s="2089"/>
      <c r="BJ40" s="2089"/>
      <c r="BK40" s="2090"/>
      <c r="BL40" s="2088"/>
      <c r="BM40" s="2089"/>
      <c r="BN40" s="2089"/>
      <c r="BO40" s="2090"/>
      <c r="BP40" s="2088"/>
      <c r="BQ40" s="2089"/>
      <c r="BR40" s="2089"/>
      <c r="BS40" s="2090"/>
      <c r="BT40" s="2088">
        <v>5212</v>
      </c>
      <c r="BU40" s="2089"/>
      <c r="BV40" s="2089"/>
      <c r="BW40" s="2090"/>
      <c r="BX40" s="2088">
        <v>7423</v>
      </c>
      <c r="BY40" s="2089"/>
      <c r="BZ40" s="2089"/>
      <c r="CA40" s="2090"/>
      <c r="CB40" s="2088"/>
      <c r="CC40" s="2089"/>
      <c r="CD40" s="2089"/>
      <c r="CE40" s="2090"/>
      <c r="CF40" s="2088"/>
      <c r="CG40" s="2089"/>
      <c r="CH40" s="2089"/>
      <c r="CI40" s="2090"/>
      <c r="CJ40" s="2088"/>
      <c r="CK40" s="2089"/>
      <c r="CL40" s="2089"/>
      <c r="CM40" s="2090"/>
      <c r="CN40" s="2088">
        <f t="shared" si="2"/>
        <v>19371</v>
      </c>
      <c r="CO40" s="2089"/>
      <c r="CP40" s="2089"/>
      <c r="CQ40" s="2090"/>
      <c r="CR40" s="1240"/>
    </row>
    <row r="41" spans="1:96" s="1185" customFormat="1" ht="19.5" customHeight="1">
      <c r="A41" s="1218"/>
      <c r="B41" s="1276" t="s">
        <v>9</v>
      </c>
      <c r="C41" s="1222"/>
      <c r="D41" s="1275"/>
      <c r="E41" s="1265"/>
      <c r="F41" s="1265"/>
      <c r="G41" s="1236"/>
      <c r="H41" s="1236"/>
      <c r="I41" s="1236"/>
      <c r="J41" s="1236"/>
      <c r="K41" s="1236"/>
      <c r="L41" s="1236"/>
      <c r="M41" s="1236"/>
      <c r="N41" s="1236"/>
      <c r="O41" s="1236"/>
      <c r="P41" s="1236"/>
      <c r="Q41" s="1238"/>
      <c r="R41" s="1238"/>
      <c r="S41" s="1209"/>
      <c r="T41" s="1209"/>
      <c r="U41" s="1230" t="s">
        <v>384</v>
      </c>
      <c r="V41" s="1231"/>
      <c r="W41" s="2092"/>
      <c r="X41" s="2089"/>
      <c r="Y41" s="2089"/>
      <c r="Z41" s="2089"/>
      <c r="AA41" s="2090"/>
      <c r="AB41" s="2088"/>
      <c r="AC41" s="2089"/>
      <c r="AD41" s="2089"/>
      <c r="AE41" s="2090"/>
      <c r="AF41" s="2088"/>
      <c r="AG41" s="2089"/>
      <c r="AH41" s="2089"/>
      <c r="AI41" s="2090"/>
      <c r="AJ41" s="2088"/>
      <c r="AK41" s="2089"/>
      <c r="AL41" s="2089"/>
      <c r="AM41" s="2090"/>
      <c r="AN41" s="2088">
        <f>87465+10038</f>
        <v>97503</v>
      </c>
      <c r="AO41" s="2089"/>
      <c r="AP41" s="2089"/>
      <c r="AQ41" s="2090"/>
      <c r="AR41" s="2088">
        <v>243</v>
      </c>
      <c r="AS41" s="2089"/>
      <c r="AT41" s="2089"/>
      <c r="AU41" s="2090"/>
      <c r="AV41" s="2088"/>
      <c r="AW41" s="2089"/>
      <c r="AX41" s="2089"/>
      <c r="AY41" s="2090"/>
      <c r="AZ41" s="2088">
        <v>2104</v>
      </c>
      <c r="BA41" s="2089"/>
      <c r="BB41" s="2089"/>
      <c r="BC41" s="2090"/>
      <c r="BD41" s="2088"/>
      <c r="BE41" s="2089"/>
      <c r="BF41" s="2089"/>
      <c r="BG41" s="2090"/>
      <c r="BH41" s="2092"/>
      <c r="BI41" s="2089"/>
      <c r="BJ41" s="2089"/>
      <c r="BK41" s="2090"/>
      <c r="BL41" s="2088"/>
      <c r="BM41" s="2089"/>
      <c r="BN41" s="2089"/>
      <c r="BO41" s="2090"/>
      <c r="BP41" s="2088"/>
      <c r="BQ41" s="2089"/>
      <c r="BR41" s="2089"/>
      <c r="BS41" s="2090"/>
      <c r="BT41" s="2088"/>
      <c r="BU41" s="2089"/>
      <c r="BV41" s="2089"/>
      <c r="BW41" s="2090"/>
      <c r="BX41" s="2088"/>
      <c r="BY41" s="2089"/>
      <c r="BZ41" s="2089"/>
      <c r="CA41" s="2090"/>
      <c r="CB41" s="2088"/>
      <c r="CC41" s="2089"/>
      <c r="CD41" s="2089"/>
      <c r="CE41" s="2090"/>
      <c r="CF41" s="2088">
        <v>250</v>
      </c>
      <c r="CG41" s="2089"/>
      <c r="CH41" s="2089"/>
      <c r="CI41" s="2090"/>
      <c r="CJ41" s="2088"/>
      <c r="CK41" s="2089"/>
      <c r="CL41" s="2089"/>
      <c r="CM41" s="2090"/>
      <c r="CN41" s="2088">
        <f t="shared" si="2"/>
        <v>100100</v>
      </c>
      <c r="CO41" s="2089"/>
      <c r="CP41" s="2089"/>
      <c r="CQ41" s="2090"/>
      <c r="CR41" s="1240"/>
    </row>
    <row r="42" spans="1:96" s="1185" customFormat="1" ht="19.5" customHeight="1">
      <c r="A42" s="1218"/>
      <c r="B42" s="1276" t="s">
        <v>10</v>
      </c>
      <c r="C42" s="1222"/>
      <c r="D42" s="1275"/>
      <c r="E42" s="1265"/>
      <c r="F42" s="1265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8"/>
      <c r="R42" s="1238"/>
      <c r="S42" s="1209"/>
      <c r="T42" s="1209"/>
      <c r="U42" s="1230" t="s">
        <v>386</v>
      </c>
      <c r="V42" s="1231"/>
      <c r="W42" s="2092"/>
      <c r="X42" s="2089"/>
      <c r="Y42" s="2089"/>
      <c r="Z42" s="2089"/>
      <c r="AA42" s="2090"/>
      <c r="AB42" s="2088"/>
      <c r="AC42" s="2089"/>
      <c r="AD42" s="2089"/>
      <c r="AE42" s="2090"/>
      <c r="AF42" s="2088"/>
      <c r="AG42" s="2089"/>
      <c r="AH42" s="2089"/>
      <c r="AI42" s="2090"/>
      <c r="AJ42" s="2088"/>
      <c r="AK42" s="2089"/>
      <c r="AL42" s="2089"/>
      <c r="AM42" s="2090"/>
      <c r="AN42" s="2088"/>
      <c r="AO42" s="2089"/>
      <c r="AP42" s="2089"/>
      <c r="AQ42" s="2090"/>
      <c r="AR42" s="2088"/>
      <c r="AS42" s="2089"/>
      <c r="AT42" s="2089"/>
      <c r="AU42" s="2090"/>
      <c r="AV42" s="2088"/>
      <c r="AW42" s="2089"/>
      <c r="AX42" s="2089"/>
      <c r="AY42" s="2090"/>
      <c r="AZ42" s="2088"/>
      <c r="BA42" s="2089"/>
      <c r="BB42" s="2089"/>
      <c r="BC42" s="2090"/>
      <c r="BD42" s="2088"/>
      <c r="BE42" s="2089"/>
      <c r="BF42" s="2089"/>
      <c r="BG42" s="2090"/>
      <c r="BH42" s="2092"/>
      <c r="BI42" s="2089"/>
      <c r="BJ42" s="2089"/>
      <c r="BK42" s="2090"/>
      <c r="BL42" s="2088"/>
      <c r="BM42" s="2089"/>
      <c r="BN42" s="2089"/>
      <c r="BO42" s="2090"/>
      <c r="BP42" s="2088"/>
      <c r="BQ42" s="2089"/>
      <c r="BR42" s="2089"/>
      <c r="BS42" s="2090"/>
      <c r="BT42" s="2088"/>
      <c r="BU42" s="2089"/>
      <c r="BV42" s="2089"/>
      <c r="BW42" s="2090"/>
      <c r="BX42" s="2088"/>
      <c r="BY42" s="2089"/>
      <c r="BZ42" s="2089"/>
      <c r="CA42" s="2090"/>
      <c r="CB42" s="2088"/>
      <c r="CC42" s="2089"/>
      <c r="CD42" s="2089"/>
      <c r="CE42" s="2090"/>
      <c r="CF42" s="2088"/>
      <c r="CG42" s="2089"/>
      <c r="CH42" s="2089"/>
      <c r="CI42" s="2090"/>
      <c r="CJ42" s="2088"/>
      <c r="CK42" s="2089"/>
      <c r="CL42" s="2089"/>
      <c r="CM42" s="2090"/>
      <c r="CN42" s="2088">
        <f t="shared" si="2"/>
        <v>0</v>
      </c>
      <c r="CO42" s="2089"/>
      <c r="CP42" s="2089"/>
      <c r="CQ42" s="2090"/>
      <c r="CR42" s="1240"/>
    </row>
    <row r="43" spans="1:96" s="1185" customFormat="1" ht="19.5" customHeight="1">
      <c r="A43" s="1218"/>
      <c r="B43" s="1276" t="s">
        <v>11</v>
      </c>
      <c r="C43" s="1222"/>
      <c r="D43" s="1275"/>
      <c r="E43" s="1265"/>
      <c r="F43" s="1265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8"/>
      <c r="R43" s="1238"/>
      <c r="S43" s="1209"/>
      <c r="T43" s="1209"/>
      <c r="U43" s="1230" t="s">
        <v>388</v>
      </c>
      <c r="V43" s="1231"/>
      <c r="W43" s="2092"/>
      <c r="X43" s="2089"/>
      <c r="Y43" s="2089"/>
      <c r="Z43" s="2089"/>
      <c r="AA43" s="2090"/>
      <c r="AB43" s="2088"/>
      <c r="AC43" s="2089"/>
      <c r="AD43" s="2089"/>
      <c r="AE43" s="2090"/>
      <c r="AF43" s="2088"/>
      <c r="AG43" s="2089"/>
      <c r="AH43" s="2089"/>
      <c r="AI43" s="2090"/>
      <c r="AJ43" s="2088"/>
      <c r="AK43" s="2089"/>
      <c r="AL43" s="2089"/>
      <c r="AM43" s="2090"/>
      <c r="AN43" s="2088"/>
      <c r="AO43" s="2089"/>
      <c r="AP43" s="2089"/>
      <c r="AQ43" s="2090"/>
      <c r="AR43" s="2088"/>
      <c r="AS43" s="2089"/>
      <c r="AT43" s="2089"/>
      <c r="AU43" s="2090"/>
      <c r="AV43" s="2088"/>
      <c r="AW43" s="2089"/>
      <c r="AX43" s="2089"/>
      <c r="AY43" s="2090"/>
      <c r="AZ43" s="2088"/>
      <c r="BA43" s="2089"/>
      <c r="BB43" s="2089"/>
      <c r="BC43" s="2090"/>
      <c r="BD43" s="2088"/>
      <c r="BE43" s="2089"/>
      <c r="BF43" s="2089"/>
      <c r="BG43" s="2090"/>
      <c r="BH43" s="2092"/>
      <c r="BI43" s="2089"/>
      <c r="BJ43" s="2089"/>
      <c r="BK43" s="2090"/>
      <c r="BL43" s="2088"/>
      <c r="BM43" s="2089"/>
      <c r="BN43" s="2089"/>
      <c r="BO43" s="2090"/>
      <c r="BP43" s="2088"/>
      <c r="BQ43" s="2089"/>
      <c r="BR43" s="2089"/>
      <c r="BS43" s="2090"/>
      <c r="BT43" s="2088"/>
      <c r="BU43" s="2089"/>
      <c r="BV43" s="2089"/>
      <c r="BW43" s="2090"/>
      <c r="BX43" s="2088"/>
      <c r="BY43" s="2089"/>
      <c r="BZ43" s="2089"/>
      <c r="CA43" s="2090"/>
      <c r="CB43" s="2088"/>
      <c r="CC43" s="2089"/>
      <c r="CD43" s="2089"/>
      <c r="CE43" s="2090"/>
      <c r="CF43" s="2088"/>
      <c r="CG43" s="2089"/>
      <c r="CH43" s="2089"/>
      <c r="CI43" s="2090"/>
      <c r="CJ43" s="2088"/>
      <c r="CK43" s="2089"/>
      <c r="CL43" s="2089"/>
      <c r="CM43" s="2090"/>
      <c r="CN43" s="2088">
        <f t="shared" si="2"/>
        <v>0</v>
      </c>
      <c r="CO43" s="2089"/>
      <c r="CP43" s="2089"/>
      <c r="CQ43" s="2090"/>
      <c r="CR43" s="1240"/>
    </row>
    <row r="44" spans="1:96" s="1185" customFormat="1" ht="19.5" customHeight="1">
      <c r="A44" s="1218"/>
      <c r="B44" s="1263" t="s">
        <v>12</v>
      </c>
      <c r="C44" s="1222"/>
      <c r="D44" s="1275"/>
      <c r="E44" s="1265"/>
      <c r="F44" s="1265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8"/>
      <c r="R44" s="1238"/>
      <c r="S44" s="1209"/>
      <c r="T44" s="1209"/>
      <c r="U44" s="1230" t="s">
        <v>390</v>
      </c>
      <c r="V44" s="1231"/>
      <c r="W44" s="2092"/>
      <c r="X44" s="2089"/>
      <c r="Y44" s="2089"/>
      <c r="Z44" s="2089"/>
      <c r="AA44" s="2090"/>
      <c r="AB44" s="2088"/>
      <c r="AC44" s="2089"/>
      <c r="AD44" s="2089"/>
      <c r="AE44" s="2090"/>
      <c r="AF44" s="2088"/>
      <c r="AG44" s="2089"/>
      <c r="AH44" s="2089"/>
      <c r="AI44" s="2090"/>
      <c r="AJ44" s="2088"/>
      <c r="AK44" s="2089"/>
      <c r="AL44" s="2089"/>
      <c r="AM44" s="2090"/>
      <c r="AN44" s="2088"/>
      <c r="AO44" s="2089"/>
      <c r="AP44" s="2089"/>
      <c r="AQ44" s="2090"/>
      <c r="AR44" s="2088"/>
      <c r="AS44" s="2089"/>
      <c r="AT44" s="2089"/>
      <c r="AU44" s="2090"/>
      <c r="AV44" s="2088"/>
      <c r="AW44" s="2089"/>
      <c r="AX44" s="2089"/>
      <c r="AY44" s="2090"/>
      <c r="AZ44" s="2088"/>
      <c r="BA44" s="2089"/>
      <c r="BB44" s="2089"/>
      <c r="BC44" s="2090"/>
      <c r="BD44" s="2088"/>
      <c r="BE44" s="2089"/>
      <c r="BF44" s="2089"/>
      <c r="BG44" s="2090"/>
      <c r="BH44" s="2092"/>
      <c r="BI44" s="2089"/>
      <c r="BJ44" s="2089"/>
      <c r="BK44" s="2090"/>
      <c r="BL44" s="2088"/>
      <c r="BM44" s="2089"/>
      <c r="BN44" s="2089"/>
      <c r="BO44" s="2090"/>
      <c r="BP44" s="2088"/>
      <c r="BQ44" s="2089"/>
      <c r="BR44" s="2089"/>
      <c r="BS44" s="2090"/>
      <c r="BT44" s="2088"/>
      <c r="BU44" s="2089"/>
      <c r="BV44" s="2089"/>
      <c r="BW44" s="2090"/>
      <c r="BX44" s="2088"/>
      <c r="BY44" s="2089"/>
      <c r="BZ44" s="2089"/>
      <c r="CA44" s="2090"/>
      <c r="CB44" s="2088"/>
      <c r="CC44" s="2089"/>
      <c r="CD44" s="2089"/>
      <c r="CE44" s="2090"/>
      <c r="CF44" s="2088"/>
      <c r="CG44" s="2089"/>
      <c r="CH44" s="2089"/>
      <c r="CI44" s="2090"/>
      <c r="CJ44" s="2088"/>
      <c r="CK44" s="2089"/>
      <c r="CL44" s="2089"/>
      <c r="CM44" s="2090"/>
      <c r="CN44" s="2088">
        <f t="shared" si="2"/>
        <v>0</v>
      </c>
      <c r="CO44" s="2089"/>
      <c r="CP44" s="2089"/>
      <c r="CQ44" s="2090"/>
      <c r="CR44" s="1240"/>
    </row>
    <row r="45" spans="1:96" s="1185" customFormat="1" ht="19.5" customHeight="1">
      <c r="A45" s="1218"/>
      <c r="B45" s="1273" t="s">
        <v>13</v>
      </c>
      <c r="C45" s="1222"/>
      <c r="D45" s="1270"/>
      <c r="E45" s="1265"/>
      <c r="F45" s="1265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8"/>
      <c r="R45" s="1238"/>
      <c r="S45" s="1209"/>
      <c r="T45" s="1209"/>
      <c r="U45" s="1230" t="s">
        <v>392</v>
      </c>
      <c r="V45" s="1231"/>
      <c r="W45" s="2091">
        <f>SUM(W39:AA44)</f>
        <v>0</v>
      </c>
      <c r="X45" s="2089"/>
      <c r="Y45" s="2089"/>
      <c r="Z45" s="2089"/>
      <c r="AA45" s="2090"/>
      <c r="AB45" s="2091">
        <f>SUM(AB39:AE44)</f>
        <v>0</v>
      </c>
      <c r="AC45" s="2089"/>
      <c r="AD45" s="2089"/>
      <c r="AE45" s="2090"/>
      <c r="AF45" s="2091">
        <f>SUM(AF39:AI44)</f>
        <v>0</v>
      </c>
      <c r="AG45" s="2089"/>
      <c r="AH45" s="2089"/>
      <c r="AI45" s="2090"/>
      <c r="AJ45" s="2091">
        <f>SUM(AJ39:AM44)</f>
        <v>0</v>
      </c>
      <c r="AK45" s="2089"/>
      <c r="AL45" s="2089"/>
      <c r="AM45" s="2090"/>
      <c r="AN45" s="2091">
        <f>SUM(AN39:AQ44)</f>
        <v>100960</v>
      </c>
      <c r="AO45" s="2089"/>
      <c r="AP45" s="2089"/>
      <c r="AQ45" s="2090"/>
      <c r="AR45" s="2091">
        <f>SUM(AR39:AU44)</f>
        <v>443</v>
      </c>
      <c r="AS45" s="2089"/>
      <c r="AT45" s="2089"/>
      <c r="AU45" s="2090"/>
      <c r="AV45" s="2091">
        <f>SUM(AV39:AY44)</f>
        <v>0</v>
      </c>
      <c r="AW45" s="2089"/>
      <c r="AX45" s="2089"/>
      <c r="AY45" s="2090"/>
      <c r="AZ45" s="2091">
        <f>SUM(AZ39:BC44)</f>
        <v>4143</v>
      </c>
      <c r="BA45" s="2089"/>
      <c r="BB45" s="2089"/>
      <c r="BC45" s="2090"/>
      <c r="BD45" s="2091">
        <f>SUM(BD39:BG44)</f>
        <v>0</v>
      </c>
      <c r="BE45" s="2089"/>
      <c r="BF45" s="2089"/>
      <c r="BG45" s="2090"/>
      <c r="BH45" s="2091">
        <f>SUM(BH39:BK44)</f>
        <v>1040</v>
      </c>
      <c r="BI45" s="2089"/>
      <c r="BJ45" s="2089"/>
      <c r="BK45" s="2090"/>
      <c r="BL45" s="2091">
        <f>SUM(BL39:BO44)</f>
        <v>0</v>
      </c>
      <c r="BM45" s="2089"/>
      <c r="BN45" s="2089"/>
      <c r="BO45" s="2090"/>
      <c r="BP45" s="2091">
        <f>SUM(BP39:BS44)</f>
        <v>0</v>
      </c>
      <c r="BQ45" s="2089"/>
      <c r="BR45" s="2089"/>
      <c r="BS45" s="2090"/>
      <c r="BT45" s="2091">
        <f>SUM(BT39:BW44)</f>
        <v>5212</v>
      </c>
      <c r="BU45" s="2089"/>
      <c r="BV45" s="2089"/>
      <c r="BW45" s="2090"/>
      <c r="BX45" s="2091">
        <f>SUM(BX39:CA44)</f>
        <v>7423</v>
      </c>
      <c r="BY45" s="2089"/>
      <c r="BZ45" s="2089"/>
      <c r="CA45" s="2090"/>
      <c r="CB45" s="2091">
        <f>SUM(CB39:CE44)</f>
        <v>0</v>
      </c>
      <c r="CC45" s="2089"/>
      <c r="CD45" s="2089"/>
      <c r="CE45" s="2090"/>
      <c r="CF45" s="2091">
        <f>SUM(CF39:CI44)</f>
        <v>250</v>
      </c>
      <c r="CG45" s="2089"/>
      <c r="CH45" s="2089"/>
      <c r="CI45" s="2090"/>
      <c r="CJ45" s="2093">
        <v>0</v>
      </c>
      <c r="CK45" s="2089"/>
      <c r="CL45" s="2089"/>
      <c r="CM45" s="2090"/>
      <c r="CN45" s="2088">
        <f t="shared" si="2"/>
        <v>119471</v>
      </c>
      <c r="CO45" s="2089"/>
      <c r="CP45" s="2089"/>
      <c r="CQ45" s="2090"/>
      <c r="CR45" s="1240"/>
    </row>
    <row r="46" spans="1:96" s="1185" customFormat="1" ht="19.5" customHeight="1">
      <c r="A46" s="1218"/>
      <c r="B46" s="1269" t="s">
        <v>14</v>
      </c>
      <c r="C46" s="1222"/>
      <c r="D46" s="1270"/>
      <c r="E46" s="1265"/>
      <c r="F46" s="1265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8"/>
      <c r="R46" s="1238"/>
      <c r="S46" s="1209"/>
      <c r="T46" s="1209"/>
      <c r="U46" s="1230" t="s">
        <v>394</v>
      </c>
      <c r="V46" s="1231"/>
      <c r="W46" s="2091">
        <f>W38+W45</f>
        <v>0</v>
      </c>
      <c r="X46" s="2089"/>
      <c r="Y46" s="2089"/>
      <c r="Z46" s="2089"/>
      <c r="AA46" s="2090"/>
      <c r="AB46" s="2091">
        <f>AB38+AB45</f>
        <v>0</v>
      </c>
      <c r="AC46" s="2089"/>
      <c r="AD46" s="2089"/>
      <c r="AE46" s="2090"/>
      <c r="AF46" s="2091">
        <f>AF38+AF45</f>
        <v>0</v>
      </c>
      <c r="AG46" s="2089"/>
      <c r="AH46" s="2089"/>
      <c r="AI46" s="2090"/>
      <c r="AJ46" s="2091">
        <f>AJ38+AJ45</f>
        <v>0</v>
      </c>
      <c r="AK46" s="2089"/>
      <c r="AL46" s="2089"/>
      <c r="AM46" s="2090"/>
      <c r="AN46" s="2091">
        <f>AN38+AN45</f>
        <v>102114</v>
      </c>
      <c r="AO46" s="2089"/>
      <c r="AP46" s="2089"/>
      <c r="AQ46" s="2090"/>
      <c r="AR46" s="2091">
        <f>AR38+AR45</f>
        <v>553</v>
      </c>
      <c r="AS46" s="2089"/>
      <c r="AT46" s="2089"/>
      <c r="AU46" s="2090"/>
      <c r="AV46" s="2091">
        <f>AV38+AV45</f>
        <v>0</v>
      </c>
      <c r="AW46" s="2089"/>
      <c r="AX46" s="2089"/>
      <c r="AY46" s="2090"/>
      <c r="AZ46" s="2091">
        <f>AZ38+AZ45</f>
        <v>4443</v>
      </c>
      <c r="BA46" s="2089"/>
      <c r="BB46" s="2089"/>
      <c r="BC46" s="2090"/>
      <c r="BD46" s="2093">
        <v>0</v>
      </c>
      <c r="BE46" s="2089"/>
      <c r="BF46" s="2089"/>
      <c r="BG46" s="2090"/>
      <c r="BH46" s="2091">
        <f>BH38+BH45</f>
        <v>1040</v>
      </c>
      <c r="BI46" s="2089"/>
      <c r="BJ46" s="2089"/>
      <c r="BK46" s="2090"/>
      <c r="BL46" s="2091">
        <f>BL38+BL45</f>
        <v>0</v>
      </c>
      <c r="BM46" s="2089"/>
      <c r="BN46" s="2089"/>
      <c r="BO46" s="2090"/>
      <c r="BP46" s="2091">
        <f>BP38+BP45</f>
        <v>0</v>
      </c>
      <c r="BQ46" s="2089"/>
      <c r="BR46" s="2089"/>
      <c r="BS46" s="2090"/>
      <c r="BT46" s="2091">
        <f>BT38+BT45</f>
        <v>5212</v>
      </c>
      <c r="BU46" s="2089"/>
      <c r="BV46" s="2089"/>
      <c r="BW46" s="2090"/>
      <c r="BX46" s="2091">
        <f>BX38+BX45</f>
        <v>7423</v>
      </c>
      <c r="BY46" s="2089"/>
      <c r="BZ46" s="2089"/>
      <c r="CA46" s="2090"/>
      <c r="CB46" s="2091">
        <f>CB38+CB45</f>
        <v>0</v>
      </c>
      <c r="CC46" s="2089"/>
      <c r="CD46" s="2089"/>
      <c r="CE46" s="2090"/>
      <c r="CF46" s="2091">
        <f>CF38+CF45</f>
        <v>250</v>
      </c>
      <c r="CG46" s="2089"/>
      <c r="CH46" s="2089"/>
      <c r="CI46" s="2090"/>
      <c r="CJ46" s="2093">
        <v>0</v>
      </c>
      <c r="CK46" s="2089"/>
      <c r="CL46" s="2089"/>
      <c r="CM46" s="2090"/>
      <c r="CN46" s="2088">
        <f t="shared" si="2"/>
        <v>121035</v>
      </c>
      <c r="CO46" s="2089"/>
      <c r="CP46" s="2089"/>
      <c r="CQ46" s="2090"/>
      <c r="CR46" s="1240"/>
    </row>
    <row r="47" spans="1:96" s="1185" customFormat="1" ht="19.5" customHeight="1">
      <c r="A47" s="1218"/>
      <c r="B47" s="1263" t="s">
        <v>15</v>
      </c>
      <c r="C47" s="1222"/>
      <c r="D47" s="1270"/>
      <c r="E47" s="1265"/>
      <c r="F47" s="1265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8"/>
      <c r="R47" s="1238"/>
      <c r="S47" s="1209"/>
      <c r="T47" s="1209"/>
      <c r="U47" s="1230" t="s">
        <v>395</v>
      </c>
      <c r="V47" s="1231"/>
      <c r="W47" s="2092"/>
      <c r="X47" s="2089"/>
      <c r="Y47" s="2089"/>
      <c r="Z47" s="2089"/>
      <c r="AA47" s="2090"/>
      <c r="AB47" s="2088"/>
      <c r="AC47" s="2089"/>
      <c r="AD47" s="2089"/>
      <c r="AE47" s="2090"/>
      <c r="AF47" s="2088"/>
      <c r="AG47" s="2089"/>
      <c r="AH47" s="2089"/>
      <c r="AI47" s="2090"/>
      <c r="AJ47" s="2088"/>
      <c r="AK47" s="2089"/>
      <c r="AL47" s="2089"/>
      <c r="AM47" s="2090"/>
      <c r="AN47" s="2088"/>
      <c r="AO47" s="2089"/>
      <c r="AP47" s="2089"/>
      <c r="AQ47" s="2090"/>
      <c r="AR47" s="2088"/>
      <c r="AS47" s="2089"/>
      <c r="AT47" s="2089"/>
      <c r="AU47" s="2090"/>
      <c r="AV47" s="2088"/>
      <c r="AW47" s="2089"/>
      <c r="AX47" s="2089"/>
      <c r="AY47" s="2090"/>
      <c r="AZ47" s="2088"/>
      <c r="BA47" s="2089"/>
      <c r="BB47" s="2089"/>
      <c r="BC47" s="2090"/>
      <c r="BD47" s="2088"/>
      <c r="BE47" s="2089"/>
      <c r="BF47" s="2089"/>
      <c r="BG47" s="2090"/>
      <c r="BH47" s="2092"/>
      <c r="BI47" s="2089"/>
      <c r="BJ47" s="2089"/>
      <c r="BK47" s="2090"/>
      <c r="BL47" s="2088"/>
      <c r="BM47" s="2089"/>
      <c r="BN47" s="2089"/>
      <c r="BO47" s="2090"/>
      <c r="BP47" s="2088"/>
      <c r="BQ47" s="2089"/>
      <c r="BR47" s="2089"/>
      <c r="BS47" s="2090"/>
      <c r="BT47" s="2088"/>
      <c r="BU47" s="2089"/>
      <c r="BV47" s="2089"/>
      <c r="BW47" s="2090"/>
      <c r="BX47" s="2088"/>
      <c r="BY47" s="2089"/>
      <c r="BZ47" s="2089"/>
      <c r="CA47" s="2090"/>
      <c r="CB47" s="2088"/>
      <c r="CC47" s="2089"/>
      <c r="CD47" s="2089"/>
      <c r="CE47" s="2090"/>
      <c r="CF47" s="2088"/>
      <c r="CG47" s="2089"/>
      <c r="CH47" s="2089"/>
      <c r="CI47" s="2090"/>
      <c r="CJ47" s="2088"/>
      <c r="CK47" s="2089"/>
      <c r="CL47" s="2089"/>
      <c r="CM47" s="2090"/>
      <c r="CN47" s="2088">
        <f t="shared" si="2"/>
        <v>0</v>
      </c>
      <c r="CO47" s="2089"/>
      <c r="CP47" s="2089"/>
      <c r="CQ47" s="2090"/>
      <c r="CR47" s="1240"/>
    </row>
    <row r="48" spans="1:96" s="1185" customFormat="1" ht="19.5" customHeight="1">
      <c r="A48" s="1218"/>
      <c r="B48" s="1263" t="s">
        <v>16</v>
      </c>
      <c r="C48" s="1222"/>
      <c r="D48" s="1275"/>
      <c r="E48" s="1265"/>
      <c r="F48" s="1265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8"/>
      <c r="R48" s="1238"/>
      <c r="S48" s="1209"/>
      <c r="T48" s="1209"/>
      <c r="U48" s="1230" t="s">
        <v>397</v>
      </c>
      <c r="V48" s="1231"/>
      <c r="W48" s="2092"/>
      <c r="X48" s="2089"/>
      <c r="Y48" s="2089"/>
      <c r="Z48" s="2089"/>
      <c r="AA48" s="2090"/>
      <c r="AB48" s="2088"/>
      <c r="AC48" s="2089"/>
      <c r="AD48" s="2089"/>
      <c r="AE48" s="2090"/>
      <c r="AF48" s="2088"/>
      <c r="AG48" s="2089"/>
      <c r="AH48" s="2089"/>
      <c r="AI48" s="2090"/>
      <c r="AJ48" s="2088"/>
      <c r="AK48" s="2089"/>
      <c r="AL48" s="2089"/>
      <c r="AM48" s="2090"/>
      <c r="AN48" s="2088"/>
      <c r="AO48" s="2089"/>
      <c r="AP48" s="2089"/>
      <c r="AQ48" s="2090"/>
      <c r="AR48" s="2088"/>
      <c r="AS48" s="2089"/>
      <c r="AT48" s="2089"/>
      <c r="AU48" s="2090"/>
      <c r="AV48" s="2088"/>
      <c r="AW48" s="2089"/>
      <c r="AX48" s="2089"/>
      <c r="AY48" s="2090"/>
      <c r="AZ48" s="2088">
        <v>2145</v>
      </c>
      <c r="BA48" s="2089"/>
      <c r="BB48" s="2089"/>
      <c r="BC48" s="2090"/>
      <c r="BD48" s="2088"/>
      <c r="BE48" s="2089"/>
      <c r="BF48" s="2089"/>
      <c r="BG48" s="2090"/>
      <c r="BH48" s="2092"/>
      <c r="BI48" s="2089"/>
      <c r="BJ48" s="2089"/>
      <c r="BK48" s="2090"/>
      <c r="BL48" s="2088"/>
      <c r="BM48" s="2089"/>
      <c r="BN48" s="2089"/>
      <c r="BO48" s="2090"/>
      <c r="BP48" s="2088"/>
      <c r="BQ48" s="2089"/>
      <c r="BR48" s="2089"/>
      <c r="BS48" s="2090"/>
      <c r="BT48" s="2088"/>
      <c r="BU48" s="2089"/>
      <c r="BV48" s="2089"/>
      <c r="BW48" s="2090"/>
      <c r="BX48" s="2088"/>
      <c r="BY48" s="2089"/>
      <c r="BZ48" s="2089"/>
      <c r="CA48" s="2090"/>
      <c r="CB48" s="2088"/>
      <c r="CC48" s="2089"/>
      <c r="CD48" s="2089"/>
      <c r="CE48" s="2090"/>
      <c r="CF48" s="2088"/>
      <c r="CG48" s="2089"/>
      <c r="CH48" s="2089"/>
      <c r="CI48" s="2090"/>
      <c r="CJ48" s="2088"/>
      <c r="CK48" s="2089"/>
      <c r="CL48" s="2089"/>
      <c r="CM48" s="2090"/>
      <c r="CN48" s="2088">
        <f t="shared" si="2"/>
        <v>2145</v>
      </c>
      <c r="CO48" s="2089"/>
      <c r="CP48" s="2089"/>
      <c r="CQ48" s="2090"/>
      <c r="CR48" s="1240"/>
    </row>
    <row r="49" spans="1:96" s="1185" customFormat="1" ht="19.5" customHeight="1">
      <c r="A49" s="1218"/>
      <c r="B49" s="1263" t="s">
        <v>17</v>
      </c>
      <c r="C49" s="1222"/>
      <c r="D49" s="1270"/>
      <c r="E49" s="1265"/>
      <c r="F49" s="1265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8"/>
      <c r="R49" s="1238"/>
      <c r="S49" s="1209"/>
      <c r="T49" s="1209"/>
      <c r="U49" s="1230" t="s">
        <v>399</v>
      </c>
      <c r="V49" s="1231"/>
      <c r="W49" s="2092">
        <v>40761</v>
      </c>
      <c r="X49" s="2089"/>
      <c r="Y49" s="2089"/>
      <c r="Z49" s="2089"/>
      <c r="AA49" s="2090"/>
      <c r="AB49" s="2088">
        <v>10000</v>
      </c>
      <c r="AC49" s="2089"/>
      <c r="AD49" s="2089"/>
      <c r="AE49" s="2090"/>
      <c r="AF49" s="2088"/>
      <c r="AG49" s="2089"/>
      <c r="AH49" s="2089"/>
      <c r="AI49" s="2090"/>
      <c r="AJ49" s="2088"/>
      <c r="AK49" s="2089"/>
      <c r="AL49" s="2089"/>
      <c r="AM49" s="2090"/>
      <c r="AN49" s="2088">
        <v>5702</v>
      </c>
      <c r="AO49" s="2089"/>
      <c r="AP49" s="2089"/>
      <c r="AQ49" s="2090"/>
      <c r="AR49" s="2088"/>
      <c r="AS49" s="2089"/>
      <c r="AT49" s="2089"/>
      <c r="AU49" s="2090"/>
      <c r="AV49" s="2088"/>
      <c r="AW49" s="2089"/>
      <c r="AX49" s="2089"/>
      <c r="AY49" s="2090"/>
      <c r="AZ49" s="2088">
        <v>36963</v>
      </c>
      <c r="BA49" s="2089"/>
      <c r="BB49" s="2089"/>
      <c r="BC49" s="2090"/>
      <c r="BD49" s="2088"/>
      <c r="BE49" s="2089"/>
      <c r="BF49" s="2089"/>
      <c r="BG49" s="2090"/>
      <c r="BH49" s="2092"/>
      <c r="BI49" s="2089"/>
      <c r="BJ49" s="2089"/>
      <c r="BK49" s="2090"/>
      <c r="BL49" s="2088"/>
      <c r="BM49" s="2089"/>
      <c r="BN49" s="2089"/>
      <c r="BO49" s="2090"/>
      <c r="BP49" s="2088"/>
      <c r="BQ49" s="2089"/>
      <c r="BR49" s="2089"/>
      <c r="BS49" s="2090"/>
      <c r="BT49" s="2088"/>
      <c r="BU49" s="2089"/>
      <c r="BV49" s="2089"/>
      <c r="BW49" s="2090"/>
      <c r="BX49" s="2088"/>
      <c r="BY49" s="2089"/>
      <c r="BZ49" s="2089"/>
      <c r="CA49" s="2090"/>
      <c r="CB49" s="2088"/>
      <c r="CC49" s="2089"/>
      <c r="CD49" s="2089"/>
      <c r="CE49" s="2090"/>
      <c r="CF49" s="2088"/>
      <c r="CG49" s="2089"/>
      <c r="CH49" s="2089"/>
      <c r="CI49" s="2090"/>
      <c r="CJ49" s="2088"/>
      <c r="CK49" s="2089"/>
      <c r="CL49" s="2089"/>
      <c r="CM49" s="2090"/>
      <c r="CN49" s="2088">
        <f t="shared" si="2"/>
        <v>93426</v>
      </c>
      <c r="CO49" s="2089"/>
      <c r="CP49" s="2089"/>
      <c r="CQ49" s="2090"/>
      <c r="CR49" s="1240"/>
    </row>
    <row r="50" spans="1:96" s="1185" customFormat="1" ht="19.5" customHeight="1">
      <c r="A50" s="1218"/>
      <c r="B50" s="1263" t="s">
        <v>18</v>
      </c>
      <c r="C50" s="1222"/>
      <c r="D50" s="1275"/>
      <c r="E50" s="1265"/>
      <c r="F50" s="1265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8"/>
      <c r="R50" s="1238"/>
      <c r="S50" s="1209"/>
      <c r="T50" s="1209"/>
      <c r="U50" s="1230" t="s">
        <v>401</v>
      </c>
      <c r="V50" s="1231"/>
      <c r="W50" s="2092"/>
      <c r="X50" s="2089"/>
      <c r="Y50" s="2089"/>
      <c r="Z50" s="2089"/>
      <c r="AA50" s="2090"/>
      <c r="AB50" s="2088"/>
      <c r="AC50" s="2089"/>
      <c r="AD50" s="2089"/>
      <c r="AE50" s="2090"/>
      <c r="AF50" s="2088"/>
      <c r="AG50" s="2089"/>
      <c r="AH50" s="2089"/>
      <c r="AI50" s="2090"/>
      <c r="AJ50" s="2088"/>
      <c r="AK50" s="2089"/>
      <c r="AL50" s="2089"/>
      <c r="AM50" s="2090"/>
      <c r="AN50" s="2088"/>
      <c r="AO50" s="2089"/>
      <c r="AP50" s="2089"/>
      <c r="AQ50" s="2090"/>
      <c r="AR50" s="2088"/>
      <c r="AS50" s="2089"/>
      <c r="AT50" s="2089"/>
      <c r="AU50" s="2090"/>
      <c r="AV50" s="2088"/>
      <c r="AW50" s="2089"/>
      <c r="AX50" s="2089"/>
      <c r="AY50" s="2090"/>
      <c r="AZ50" s="2088"/>
      <c r="BA50" s="2089"/>
      <c r="BB50" s="2089"/>
      <c r="BC50" s="2090"/>
      <c r="BD50" s="2088"/>
      <c r="BE50" s="2089"/>
      <c r="BF50" s="2089"/>
      <c r="BG50" s="2090"/>
      <c r="BH50" s="2092"/>
      <c r="BI50" s="2089"/>
      <c r="BJ50" s="2089"/>
      <c r="BK50" s="2090"/>
      <c r="BL50" s="2088"/>
      <c r="BM50" s="2089"/>
      <c r="BN50" s="2089"/>
      <c r="BO50" s="2090"/>
      <c r="BP50" s="2088"/>
      <c r="BQ50" s="2089"/>
      <c r="BR50" s="2089"/>
      <c r="BS50" s="2090"/>
      <c r="BT50" s="2088"/>
      <c r="BU50" s="2089"/>
      <c r="BV50" s="2089"/>
      <c r="BW50" s="2090"/>
      <c r="BX50" s="2088"/>
      <c r="BY50" s="2089"/>
      <c r="BZ50" s="2089"/>
      <c r="CA50" s="2090"/>
      <c r="CB50" s="2088"/>
      <c r="CC50" s="2089"/>
      <c r="CD50" s="2089"/>
      <c r="CE50" s="2090"/>
      <c r="CF50" s="2088"/>
      <c r="CG50" s="2089"/>
      <c r="CH50" s="2089"/>
      <c r="CI50" s="2090"/>
      <c r="CJ50" s="2088"/>
      <c r="CK50" s="2089"/>
      <c r="CL50" s="2089"/>
      <c r="CM50" s="2090"/>
      <c r="CN50" s="2088">
        <f t="shared" si="2"/>
        <v>0</v>
      </c>
      <c r="CO50" s="2089"/>
      <c r="CP50" s="2089"/>
      <c r="CQ50" s="2090"/>
      <c r="CR50" s="1240"/>
    </row>
    <row r="51" spans="1:96" s="1185" customFormat="1" ht="12" customHeight="1">
      <c r="A51" s="1194"/>
      <c r="B51" s="1266" t="s">
        <v>19</v>
      </c>
      <c r="C51" s="1165"/>
      <c r="D51" s="1267"/>
      <c r="E51" s="1268"/>
      <c r="F51" s="1268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6"/>
      <c r="R51" s="1256"/>
      <c r="S51" s="1210"/>
      <c r="T51" s="1210"/>
      <c r="U51" s="2114" t="s">
        <v>496</v>
      </c>
      <c r="V51" s="2115"/>
      <c r="W51" s="2104">
        <f>SUM(W47:AA50)</f>
        <v>40761</v>
      </c>
      <c r="X51" s="2097"/>
      <c r="Y51" s="2097"/>
      <c r="Z51" s="2097"/>
      <c r="AA51" s="2098"/>
      <c r="AB51" s="2096">
        <f>SUM(AB47:AE50)</f>
        <v>10000</v>
      </c>
      <c r="AC51" s="2097"/>
      <c r="AD51" s="2097"/>
      <c r="AE51" s="2098"/>
      <c r="AF51" s="2096">
        <f>SUM(AF47:AI50)</f>
        <v>0</v>
      </c>
      <c r="AG51" s="2097"/>
      <c r="AH51" s="2097"/>
      <c r="AI51" s="2098"/>
      <c r="AJ51" s="2096">
        <f>SUM(AJ47:AM50)</f>
        <v>0</v>
      </c>
      <c r="AK51" s="2097"/>
      <c r="AL51" s="2097"/>
      <c r="AM51" s="2098"/>
      <c r="AN51" s="2096">
        <f>SUM(AN47:AQ50)</f>
        <v>5702</v>
      </c>
      <c r="AO51" s="2097"/>
      <c r="AP51" s="2097"/>
      <c r="AQ51" s="2098"/>
      <c r="AR51" s="2096">
        <f>SUM(AR47:AU50)</f>
        <v>0</v>
      </c>
      <c r="AS51" s="2097"/>
      <c r="AT51" s="2097"/>
      <c r="AU51" s="2098"/>
      <c r="AV51" s="2096">
        <f>SUM(AV47:AY50)</f>
        <v>0</v>
      </c>
      <c r="AW51" s="2097"/>
      <c r="AX51" s="2097"/>
      <c r="AY51" s="2098"/>
      <c r="AZ51" s="2096">
        <f>SUM(AZ47:BC50)</f>
        <v>39108</v>
      </c>
      <c r="BA51" s="2097"/>
      <c r="BB51" s="2097"/>
      <c r="BC51" s="2098"/>
      <c r="BD51" s="2096">
        <f>SUM(BD47:BG50)</f>
        <v>0</v>
      </c>
      <c r="BE51" s="2097"/>
      <c r="BF51" s="2097"/>
      <c r="BG51" s="2098"/>
      <c r="BH51" s="2096">
        <f>SUM(BH47:BK50)</f>
        <v>0</v>
      </c>
      <c r="BI51" s="2097"/>
      <c r="BJ51" s="2097"/>
      <c r="BK51" s="2098"/>
      <c r="BL51" s="2096">
        <f>SUM(BL47:BO50)</f>
        <v>0</v>
      </c>
      <c r="BM51" s="2097"/>
      <c r="BN51" s="2097"/>
      <c r="BO51" s="2098"/>
      <c r="BP51" s="2096">
        <f>SUM(BP47:BS50)</f>
        <v>0</v>
      </c>
      <c r="BQ51" s="2097"/>
      <c r="BR51" s="2097"/>
      <c r="BS51" s="2098"/>
      <c r="BT51" s="2096">
        <f>SUM(BT47:BW50)</f>
        <v>0</v>
      </c>
      <c r="BU51" s="2097"/>
      <c r="BV51" s="2097"/>
      <c r="BW51" s="2098"/>
      <c r="BX51" s="2096">
        <f>SUM(BX47:CA50)</f>
        <v>0</v>
      </c>
      <c r="BY51" s="2097"/>
      <c r="BZ51" s="2097"/>
      <c r="CA51" s="2098"/>
      <c r="CB51" s="2096">
        <f>SUM(CB47:CE50)</f>
        <v>0</v>
      </c>
      <c r="CC51" s="2097"/>
      <c r="CD51" s="2097"/>
      <c r="CE51" s="2098"/>
      <c r="CF51" s="2096">
        <f>SUM(CF47:CI50)</f>
        <v>0</v>
      </c>
      <c r="CG51" s="2097"/>
      <c r="CH51" s="2097"/>
      <c r="CI51" s="2098"/>
      <c r="CJ51" s="2096">
        <f>SUM(CJ47:CM50)</f>
        <v>0</v>
      </c>
      <c r="CK51" s="2097"/>
      <c r="CL51" s="2097"/>
      <c r="CM51" s="2098"/>
      <c r="CN51" s="2096">
        <f>SUM(W51:CM52)</f>
        <v>95571</v>
      </c>
      <c r="CO51" s="2097"/>
      <c r="CP51" s="2097"/>
      <c r="CQ51" s="2098"/>
      <c r="CR51" s="2117"/>
    </row>
    <row r="52" spans="1:96" s="1185" customFormat="1" ht="12" customHeight="1">
      <c r="A52" s="1204"/>
      <c r="B52" s="1269" t="s">
        <v>20</v>
      </c>
      <c r="C52" s="1165"/>
      <c r="D52" s="1270"/>
      <c r="E52" s="1265"/>
      <c r="F52" s="1265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8"/>
      <c r="R52" s="1238"/>
      <c r="S52" s="1209"/>
      <c r="T52" s="1209"/>
      <c r="U52" s="2112"/>
      <c r="V52" s="2113"/>
      <c r="W52" s="2099"/>
      <c r="X52" s="2100"/>
      <c r="Y52" s="2100"/>
      <c r="Z52" s="2100"/>
      <c r="AA52" s="2101"/>
      <c r="AB52" s="2099"/>
      <c r="AC52" s="2100"/>
      <c r="AD52" s="2100"/>
      <c r="AE52" s="2101"/>
      <c r="AF52" s="2099"/>
      <c r="AG52" s="2100"/>
      <c r="AH52" s="2100"/>
      <c r="AI52" s="2101"/>
      <c r="AJ52" s="2099"/>
      <c r="AK52" s="2100"/>
      <c r="AL52" s="2100"/>
      <c r="AM52" s="2101"/>
      <c r="AN52" s="2099"/>
      <c r="AO52" s="2100"/>
      <c r="AP52" s="2100"/>
      <c r="AQ52" s="2101"/>
      <c r="AR52" s="2099"/>
      <c r="AS52" s="2100"/>
      <c r="AT52" s="2100"/>
      <c r="AU52" s="2101"/>
      <c r="AV52" s="2099"/>
      <c r="AW52" s="2100"/>
      <c r="AX52" s="2100"/>
      <c r="AY52" s="2101"/>
      <c r="AZ52" s="2099"/>
      <c r="BA52" s="2100"/>
      <c r="BB52" s="2100"/>
      <c r="BC52" s="2101"/>
      <c r="BD52" s="2099"/>
      <c r="BE52" s="2100"/>
      <c r="BF52" s="2100"/>
      <c r="BG52" s="2101"/>
      <c r="BH52" s="2099"/>
      <c r="BI52" s="2100"/>
      <c r="BJ52" s="2100"/>
      <c r="BK52" s="2101"/>
      <c r="BL52" s="2099"/>
      <c r="BM52" s="2100"/>
      <c r="BN52" s="2100"/>
      <c r="BO52" s="2101"/>
      <c r="BP52" s="2099"/>
      <c r="BQ52" s="2100"/>
      <c r="BR52" s="2100"/>
      <c r="BS52" s="2101"/>
      <c r="BT52" s="2099"/>
      <c r="BU52" s="2100"/>
      <c r="BV52" s="2100"/>
      <c r="BW52" s="2101"/>
      <c r="BX52" s="2099"/>
      <c r="BY52" s="2100"/>
      <c r="BZ52" s="2100"/>
      <c r="CA52" s="2101"/>
      <c r="CB52" s="2099"/>
      <c r="CC52" s="2100"/>
      <c r="CD52" s="2100"/>
      <c r="CE52" s="2101"/>
      <c r="CF52" s="2099"/>
      <c r="CG52" s="2100"/>
      <c r="CH52" s="2100"/>
      <c r="CI52" s="2101"/>
      <c r="CJ52" s="2099"/>
      <c r="CK52" s="2100"/>
      <c r="CL52" s="2100"/>
      <c r="CM52" s="2101"/>
      <c r="CN52" s="2099"/>
      <c r="CO52" s="2100"/>
      <c r="CP52" s="2100"/>
      <c r="CQ52" s="2101"/>
      <c r="CR52" s="2117"/>
    </row>
    <row r="53" spans="1:96" s="1185" customFormat="1" ht="19.5" customHeight="1">
      <c r="A53" s="1218"/>
      <c r="B53" s="1263" t="s">
        <v>21</v>
      </c>
      <c r="C53" s="1222"/>
      <c r="D53" s="1275"/>
      <c r="E53" s="1265"/>
      <c r="F53" s="1265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8"/>
      <c r="R53" s="1238"/>
      <c r="S53" s="1209"/>
      <c r="T53" s="1209"/>
      <c r="U53" s="1230" t="s">
        <v>498</v>
      </c>
      <c r="V53" s="1231"/>
      <c r="W53" s="2092"/>
      <c r="X53" s="2089"/>
      <c r="Y53" s="2089"/>
      <c r="Z53" s="2089"/>
      <c r="AA53" s="2090"/>
      <c r="AB53" s="2088"/>
      <c r="AC53" s="2089"/>
      <c r="AD53" s="2089"/>
      <c r="AE53" s="2090"/>
      <c r="AF53" s="2088"/>
      <c r="AG53" s="2089"/>
      <c r="AH53" s="2089"/>
      <c r="AI53" s="2090"/>
      <c r="AJ53" s="2088"/>
      <c r="AK53" s="2089"/>
      <c r="AL53" s="2089"/>
      <c r="AM53" s="2090"/>
      <c r="AN53" s="2088"/>
      <c r="AO53" s="2089"/>
      <c r="AP53" s="2089"/>
      <c r="AQ53" s="2090"/>
      <c r="AR53" s="2088"/>
      <c r="AS53" s="2089"/>
      <c r="AT53" s="2089"/>
      <c r="AU53" s="2090"/>
      <c r="AV53" s="2088"/>
      <c r="AW53" s="2089"/>
      <c r="AX53" s="2089"/>
      <c r="AY53" s="2090"/>
      <c r="AZ53" s="2088"/>
      <c r="BA53" s="2089"/>
      <c r="BB53" s="2089"/>
      <c r="BC53" s="2090"/>
      <c r="BD53" s="2088"/>
      <c r="BE53" s="2089"/>
      <c r="BF53" s="2089"/>
      <c r="BG53" s="2090"/>
      <c r="BH53" s="2092"/>
      <c r="BI53" s="2089"/>
      <c r="BJ53" s="2089"/>
      <c r="BK53" s="2090"/>
      <c r="BL53" s="2088"/>
      <c r="BM53" s="2089"/>
      <c r="BN53" s="2089"/>
      <c r="BO53" s="2090"/>
      <c r="BP53" s="2088"/>
      <c r="BQ53" s="2089"/>
      <c r="BR53" s="2089"/>
      <c r="BS53" s="2090"/>
      <c r="BT53" s="2088"/>
      <c r="BU53" s="2089"/>
      <c r="BV53" s="2089"/>
      <c r="BW53" s="2090"/>
      <c r="BX53" s="2088"/>
      <c r="BY53" s="2089"/>
      <c r="BZ53" s="2089"/>
      <c r="CA53" s="2090"/>
      <c r="CB53" s="2088"/>
      <c r="CC53" s="2089"/>
      <c r="CD53" s="2089"/>
      <c r="CE53" s="2090"/>
      <c r="CF53" s="2088"/>
      <c r="CG53" s="2089"/>
      <c r="CH53" s="2089"/>
      <c r="CI53" s="2090"/>
      <c r="CJ53" s="2088"/>
      <c r="CK53" s="2089"/>
      <c r="CL53" s="2089"/>
      <c r="CM53" s="2090"/>
      <c r="CN53" s="2088">
        <f aca="true" t="shared" si="3" ref="CN53:CN66">SUM(W53:CM53)</f>
        <v>0</v>
      </c>
      <c r="CO53" s="2089"/>
      <c r="CP53" s="2089"/>
      <c r="CQ53" s="2090"/>
      <c r="CR53" s="1240"/>
    </row>
    <row r="54" spans="1:96" s="1185" customFormat="1" ht="19.5" customHeight="1">
      <c r="A54" s="1218"/>
      <c r="B54" s="1263" t="s">
        <v>22</v>
      </c>
      <c r="C54" s="1222"/>
      <c r="D54" s="1275"/>
      <c r="E54" s="1265"/>
      <c r="F54" s="1265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8"/>
      <c r="R54" s="1238"/>
      <c r="S54" s="1209"/>
      <c r="T54" s="1209"/>
      <c r="U54" s="1230" t="s">
        <v>500</v>
      </c>
      <c r="V54" s="1231"/>
      <c r="W54" s="2092"/>
      <c r="X54" s="2089"/>
      <c r="Y54" s="2089"/>
      <c r="Z54" s="2089"/>
      <c r="AA54" s="2090"/>
      <c r="AB54" s="2088"/>
      <c r="AC54" s="2089"/>
      <c r="AD54" s="2089"/>
      <c r="AE54" s="2090"/>
      <c r="AF54" s="2088"/>
      <c r="AG54" s="2089"/>
      <c r="AH54" s="2089"/>
      <c r="AI54" s="2090"/>
      <c r="AJ54" s="2088"/>
      <c r="AK54" s="2089"/>
      <c r="AL54" s="2089"/>
      <c r="AM54" s="2090"/>
      <c r="AN54" s="2088"/>
      <c r="AO54" s="2089"/>
      <c r="AP54" s="2089"/>
      <c r="AQ54" s="2090"/>
      <c r="AR54" s="2088"/>
      <c r="AS54" s="2089"/>
      <c r="AT54" s="2089"/>
      <c r="AU54" s="2090"/>
      <c r="AV54" s="2088"/>
      <c r="AW54" s="2089"/>
      <c r="AX54" s="2089"/>
      <c r="AY54" s="2090"/>
      <c r="AZ54" s="2088"/>
      <c r="BA54" s="2089"/>
      <c r="BB54" s="2089"/>
      <c r="BC54" s="2090"/>
      <c r="BD54" s="2088"/>
      <c r="BE54" s="2089"/>
      <c r="BF54" s="2089"/>
      <c r="BG54" s="2090"/>
      <c r="BH54" s="2092"/>
      <c r="BI54" s="2089"/>
      <c r="BJ54" s="2089"/>
      <c r="BK54" s="2090"/>
      <c r="BL54" s="2088"/>
      <c r="BM54" s="2089"/>
      <c r="BN54" s="2089"/>
      <c r="BO54" s="2090"/>
      <c r="BP54" s="2088"/>
      <c r="BQ54" s="2089"/>
      <c r="BR54" s="2089"/>
      <c r="BS54" s="2090"/>
      <c r="BT54" s="2088"/>
      <c r="BU54" s="2089"/>
      <c r="BV54" s="2089"/>
      <c r="BW54" s="2090"/>
      <c r="BX54" s="2088"/>
      <c r="BY54" s="2089"/>
      <c r="BZ54" s="2089"/>
      <c r="CA54" s="2090"/>
      <c r="CB54" s="2088"/>
      <c r="CC54" s="2089"/>
      <c r="CD54" s="2089"/>
      <c r="CE54" s="2090"/>
      <c r="CF54" s="2088"/>
      <c r="CG54" s="2089"/>
      <c r="CH54" s="2089"/>
      <c r="CI54" s="2090"/>
      <c r="CJ54" s="2088"/>
      <c r="CK54" s="2089"/>
      <c r="CL54" s="2089"/>
      <c r="CM54" s="2090"/>
      <c r="CN54" s="2088">
        <f t="shared" si="3"/>
        <v>0</v>
      </c>
      <c r="CO54" s="2089"/>
      <c r="CP54" s="2089"/>
      <c r="CQ54" s="2090"/>
      <c r="CR54" s="1240"/>
    </row>
    <row r="55" spans="1:96" s="1185" customFormat="1" ht="19.5" customHeight="1">
      <c r="A55" s="1218"/>
      <c r="B55" s="1263" t="s">
        <v>23</v>
      </c>
      <c r="C55" s="1222"/>
      <c r="D55" s="1275"/>
      <c r="E55" s="1265"/>
      <c r="F55" s="1265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8"/>
      <c r="R55" s="1238"/>
      <c r="S55" s="1209"/>
      <c r="T55" s="1209"/>
      <c r="U55" s="1230" t="s">
        <v>502</v>
      </c>
      <c r="V55" s="1231"/>
      <c r="W55" s="2092"/>
      <c r="X55" s="2089"/>
      <c r="Y55" s="2089"/>
      <c r="Z55" s="2089"/>
      <c r="AA55" s="2090"/>
      <c r="AB55" s="2088"/>
      <c r="AC55" s="2089"/>
      <c r="AD55" s="2089"/>
      <c r="AE55" s="2090"/>
      <c r="AF55" s="2088"/>
      <c r="AG55" s="2089"/>
      <c r="AH55" s="2089"/>
      <c r="AI55" s="2090"/>
      <c r="AJ55" s="2088"/>
      <c r="AK55" s="2089"/>
      <c r="AL55" s="2089"/>
      <c r="AM55" s="2090"/>
      <c r="AN55" s="2088"/>
      <c r="AO55" s="2089"/>
      <c r="AP55" s="2089"/>
      <c r="AQ55" s="2090"/>
      <c r="AR55" s="2088"/>
      <c r="AS55" s="2089"/>
      <c r="AT55" s="2089"/>
      <c r="AU55" s="2090"/>
      <c r="AV55" s="2088"/>
      <c r="AW55" s="2089"/>
      <c r="AX55" s="2089"/>
      <c r="AY55" s="2090"/>
      <c r="AZ55" s="2088"/>
      <c r="BA55" s="2089"/>
      <c r="BB55" s="2089"/>
      <c r="BC55" s="2090"/>
      <c r="BD55" s="2088"/>
      <c r="BE55" s="2089"/>
      <c r="BF55" s="2089"/>
      <c r="BG55" s="2090"/>
      <c r="BH55" s="2092"/>
      <c r="BI55" s="2089"/>
      <c r="BJ55" s="2089"/>
      <c r="BK55" s="2090"/>
      <c r="BL55" s="2088"/>
      <c r="BM55" s="2089"/>
      <c r="BN55" s="2089"/>
      <c r="BO55" s="2090"/>
      <c r="BP55" s="2088"/>
      <c r="BQ55" s="2089"/>
      <c r="BR55" s="2089"/>
      <c r="BS55" s="2090"/>
      <c r="BT55" s="2088"/>
      <c r="BU55" s="2089"/>
      <c r="BV55" s="2089"/>
      <c r="BW55" s="2090"/>
      <c r="BX55" s="2088"/>
      <c r="BY55" s="2089"/>
      <c r="BZ55" s="2089"/>
      <c r="CA55" s="2090"/>
      <c r="CB55" s="2088"/>
      <c r="CC55" s="2089"/>
      <c r="CD55" s="2089"/>
      <c r="CE55" s="2090"/>
      <c r="CF55" s="2088"/>
      <c r="CG55" s="2089"/>
      <c r="CH55" s="2089"/>
      <c r="CI55" s="2090"/>
      <c r="CJ55" s="2088"/>
      <c r="CK55" s="2089"/>
      <c r="CL55" s="2089"/>
      <c r="CM55" s="2090"/>
      <c r="CN55" s="2088">
        <f t="shared" si="3"/>
        <v>0</v>
      </c>
      <c r="CO55" s="2089"/>
      <c r="CP55" s="2089"/>
      <c r="CQ55" s="2090"/>
      <c r="CR55" s="1240"/>
    </row>
    <row r="56" spans="1:96" s="1185" customFormat="1" ht="25.5" customHeight="1">
      <c r="A56" s="1218"/>
      <c r="B56" s="2109" t="s">
        <v>24</v>
      </c>
      <c r="C56" s="2110"/>
      <c r="D56" s="2110"/>
      <c r="E56" s="2110"/>
      <c r="F56" s="2110"/>
      <c r="G56" s="2110"/>
      <c r="H56" s="2110"/>
      <c r="I56" s="2110"/>
      <c r="J56" s="2110"/>
      <c r="K56" s="2110"/>
      <c r="L56" s="2110"/>
      <c r="M56" s="2110"/>
      <c r="N56" s="2110"/>
      <c r="O56" s="2110"/>
      <c r="P56" s="2110"/>
      <c r="Q56" s="2110"/>
      <c r="R56" s="2110"/>
      <c r="S56" s="2110"/>
      <c r="T56" s="2111"/>
      <c r="U56" s="1230" t="s">
        <v>504</v>
      </c>
      <c r="V56" s="1231"/>
      <c r="W56" s="2092"/>
      <c r="X56" s="2089"/>
      <c r="Y56" s="2089"/>
      <c r="Z56" s="2089"/>
      <c r="AA56" s="2090"/>
      <c r="AB56" s="2088"/>
      <c r="AC56" s="2089"/>
      <c r="AD56" s="2089"/>
      <c r="AE56" s="2090"/>
      <c r="AF56" s="2088"/>
      <c r="AG56" s="2089"/>
      <c r="AH56" s="2089"/>
      <c r="AI56" s="2090"/>
      <c r="AJ56" s="2088"/>
      <c r="AK56" s="2089"/>
      <c r="AL56" s="2089"/>
      <c r="AM56" s="2090"/>
      <c r="AN56" s="2088"/>
      <c r="AO56" s="2089"/>
      <c r="AP56" s="2089"/>
      <c r="AQ56" s="2090"/>
      <c r="AR56" s="2088"/>
      <c r="AS56" s="2089"/>
      <c r="AT56" s="2089"/>
      <c r="AU56" s="2090"/>
      <c r="AV56" s="2088"/>
      <c r="AW56" s="2089"/>
      <c r="AX56" s="2089"/>
      <c r="AY56" s="2090"/>
      <c r="AZ56" s="2088"/>
      <c r="BA56" s="2089"/>
      <c r="BB56" s="2089"/>
      <c r="BC56" s="2090"/>
      <c r="BD56" s="2088"/>
      <c r="BE56" s="2089"/>
      <c r="BF56" s="2089"/>
      <c r="BG56" s="2090"/>
      <c r="BH56" s="2092"/>
      <c r="BI56" s="2089"/>
      <c r="BJ56" s="2089"/>
      <c r="BK56" s="2090"/>
      <c r="BL56" s="2088"/>
      <c r="BM56" s="2089"/>
      <c r="BN56" s="2089"/>
      <c r="BO56" s="2090"/>
      <c r="BP56" s="2088"/>
      <c r="BQ56" s="2089"/>
      <c r="BR56" s="2089"/>
      <c r="BS56" s="2090"/>
      <c r="BT56" s="2088"/>
      <c r="BU56" s="2089"/>
      <c r="BV56" s="2089"/>
      <c r="BW56" s="2090"/>
      <c r="BX56" s="2088"/>
      <c r="BY56" s="2089"/>
      <c r="BZ56" s="2089"/>
      <c r="CA56" s="2090"/>
      <c r="CB56" s="2088"/>
      <c r="CC56" s="2089"/>
      <c r="CD56" s="2089"/>
      <c r="CE56" s="2090"/>
      <c r="CF56" s="2088"/>
      <c r="CG56" s="2089"/>
      <c r="CH56" s="2089"/>
      <c r="CI56" s="2090"/>
      <c r="CJ56" s="2088"/>
      <c r="CK56" s="2089"/>
      <c r="CL56" s="2089"/>
      <c r="CM56" s="2090"/>
      <c r="CN56" s="2088">
        <f t="shared" si="3"/>
        <v>0</v>
      </c>
      <c r="CO56" s="2089"/>
      <c r="CP56" s="2089"/>
      <c r="CQ56" s="2090"/>
      <c r="CR56" s="1240"/>
    </row>
    <row r="57" spans="1:96" s="1185" customFormat="1" ht="19.5" customHeight="1">
      <c r="A57" s="1218"/>
      <c r="B57" s="1273" t="s">
        <v>25</v>
      </c>
      <c r="C57" s="1277"/>
      <c r="D57" s="1278"/>
      <c r="E57" s="1265"/>
      <c r="F57" s="1265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79"/>
      <c r="R57" s="1279"/>
      <c r="S57" s="1280"/>
      <c r="T57" s="1280"/>
      <c r="U57" s="1281" t="s">
        <v>506</v>
      </c>
      <c r="V57" s="1282"/>
      <c r="W57" s="2091">
        <f>SUM(W54:AA56)</f>
        <v>0</v>
      </c>
      <c r="X57" s="2089"/>
      <c r="Y57" s="2089"/>
      <c r="Z57" s="2089"/>
      <c r="AA57" s="2090"/>
      <c r="AB57" s="2091">
        <f>SUM(AB54:AE56)</f>
        <v>0</v>
      </c>
      <c r="AC57" s="2089"/>
      <c r="AD57" s="2089"/>
      <c r="AE57" s="2090"/>
      <c r="AF57" s="2091">
        <f>SUM(AF54:AI56)</f>
        <v>0</v>
      </c>
      <c r="AG57" s="2089"/>
      <c r="AH57" s="2089"/>
      <c r="AI57" s="2090"/>
      <c r="AJ57" s="2091">
        <f>SUM(AJ54:AM56)</f>
        <v>0</v>
      </c>
      <c r="AK57" s="2089"/>
      <c r="AL57" s="2089"/>
      <c r="AM57" s="2090"/>
      <c r="AN57" s="2091">
        <f>SUM(AN54:AQ56)</f>
        <v>0</v>
      </c>
      <c r="AO57" s="2089"/>
      <c r="AP57" s="2089"/>
      <c r="AQ57" s="2090"/>
      <c r="AR57" s="2091">
        <f>SUM(AR54:AU56)</f>
        <v>0</v>
      </c>
      <c r="AS57" s="2089"/>
      <c r="AT57" s="2089"/>
      <c r="AU57" s="2090"/>
      <c r="AV57" s="2091">
        <f>SUM(AV54:AY56)</f>
        <v>0</v>
      </c>
      <c r="AW57" s="2089"/>
      <c r="AX57" s="2089"/>
      <c r="AY57" s="2090"/>
      <c r="AZ57" s="2091">
        <f>SUM(AZ54:BC56)</f>
        <v>0</v>
      </c>
      <c r="BA57" s="2089"/>
      <c r="BB57" s="2089"/>
      <c r="BC57" s="2090"/>
      <c r="BD57" s="2093">
        <v>0</v>
      </c>
      <c r="BE57" s="2089"/>
      <c r="BF57" s="2089"/>
      <c r="BG57" s="2090"/>
      <c r="BH57" s="2091">
        <f>SUM(BH54:BK56)</f>
        <v>0</v>
      </c>
      <c r="BI57" s="2089"/>
      <c r="BJ57" s="2089"/>
      <c r="BK57" s="2090"/>
      <c r="BL57" s="2093">
        <v>0</v>
      </c>
      <c r="BM57" s="2089"/>
      <c r="BN57" s="2089"/>
      <c r="BO57" s="2090"/>
      <c r="BP57" s="2093">
        <v>0</v>
      </c>
      <c r="BQ57" s="2089"/>
      <c r="BR57" s="2089"/>
      <c r="BS57" s="2090"/>
      <c r="BT57" s="2093">
        <v>0</v>
      </c>
      <c r="BU57" s="2089"/>
      <c r="BV57" s="2089"/>
      <c r="BW57" s="2090"/>
      <c r="BX57" s="2093">
        <v>0</v>
      </c>
      <c r="BY57" s="2089"/>
      <c r="BZ57" s="2089"/>
      <c r="CA57" s="2090"/>
      <c r="CB57" s="2093">
        <v>0</v>
      </c>
      <c r="CC57" s="2089"/>
      <c r="CD57" s="2089"/>
      <c r="CE57" s="2090"/>
      <c r="CF57" s="2093">
        <v>0</v>
      </c>
      <c r="CG57" s="2089"/>
      <c r="CH57" s="2089"/>
      <c r="CI57" s="2090"/>
      <c r="CJ57" s="2093">
        <v>0</v>
      </c>
      <c r="CK57" s="2089"/>
      <c r="CL57" s="2089"/>
      <c r="CM57" s="2090"/>
      <c r="CN57" s="2088">
        <f t="shared" si="3"/>
        <v>0</v>
      </c>
      <c r="CO57" s="2089"/>
      <c r="CP57" s="2089"/>
      <c r="CQ57" s="2090"/>
      <c r="CR57" s="1240"/>
    </row>
    <row r="58" spans="1:96" s="1185" customFormat="1" ht="19.5" customHeight="1">
      <c r="A58" s="1218"/>
      <c r="B58" s="1276" t="s">
        <v>26</v>
      </c>
      <c r="C58" s="1277"/>
      <c r="D58" s="1278"/>
      <c r="E58" s="1265"/>
      <c r="F58" s="1265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79"/>
      <c r="R58" s="1279"/>
      <c r="S58" s="1280"/>
      <c r="T58" s="1280"/>
      <c r="U58" s="1281" t="s">
        <v>553</v>
      </c>
      <c r="V58" s="1282"/>
      <c r="W58" s="2091"/>
      <c r="X58" s="2089"/>
      <c r="Y58" s="2089"/>
      <c r="Z58" s="2089"/>
      <c r="AA58" s="2090"/>
      <c r="AB58" s="2093"/>
      <c r="AC58" s="2089"/>
      <c r="AD58" s="2089"/>
      <c r="AE58" s="2090"/>
      <c r="AF58" s="2093"/>
      <c r="AG58" s="2089"/>
      <c r="AH58" s="2089"/>
      <c r="AI58" s="2090"/>
      <c r="AJ58" s="2093"/>
      <c r="AK58" s="2089"/>
      <c r="AL58" s="2089"/>
      <c r="AM58" s="2090"/>
      <c r="AN58" s="2093"/>
      <c r="AO58" s="2089"/>
      <c r="AP58" s="2089"/>
      <c r="AQ58" s="2090"/>
      <c r="AR58" s="2093"/>
      <c r="AS58" s="2089"/>
      <c r="AT58" s="2089"/>
      <c r="AU58" s="2090"/>
      <c r="AV58" s="2093"/>
      <c r="AW58" s="2089"/>
      <c r="AX58" s="2089"/>
      <c r="AY58" s="2090"/>
      <c r="AZ58" s="2093"/>
      <c r="BA58" s="2089"/>
      <c r="BB58" s="2089"/>
      <c r="BC58" s="2090"/>
      <c r="BD58" s="2093"/>
      <c r="BE58" s="2089"/>
      <c r="BF58" s="2089"/>
      <c r="BG58" s="2090"/>
      <c r="BH58" s="2091"/>
      <c r="BI58" s="2089"/>
      <c r="BJ58" s="2089"/>
      <c r="BK58" s="2090"/>
      <c r="BL58" s="2093"/>
      <c r="BM58" s="2089"/>
      <c r="BN58" s="2089"/>
      <c r="BO58" s="2090"/>
      <c r="BP58" s="2093"/>
      <c r="BQ58" s="2089"/>
      <c r="BR58" s="2089"/>
      <c r="BS58" s="2090"/>
      <c r="BT58" s="2093"/>
      <c r="BU58" s="2089"/>
      <c r="BV58" s="2089"/>
      <c r="BW58" s="2090"/>
      <c r="BX58" s="2093"/>
      <c r="BY58" s="2089"/>
      <c r="BZ58" s="2089"/>
      <c r="CA58" s="2090"/>
      <c r="CB58" s="2093"/>
      <c r="CC58" s="2089"/>
      <c r="CD58" s="2089"/>
      <c r="CE58" s="2090"/>
      <c r="CF58" s="2093"/>
      <c r="CG58" s="2089"/>
      <c r="CH58" s="2089"/>
      <c r="CI58" s="2090"/>
      <c r="CJ58" s="2093"/>
      <c r="CK58" s="2089"/>
      <c r="CL58" s="2089"/>
      <c r="CM58" s="2090"/>
      <c r="CN58" s="2088">
        <f t="shared" si="3"/>
        <v>0</v>
      </c>
      <c r="CO58" s="2089"/>
      <c r="CP58" s="2089"/>
      <c r="CQ58" s="2090"/>
      <c r="CR58" s="1240"/>
    </row>
    <row r="59" spans="1:96" s="1185" customFormat="1" ht="19.5" customHeight="1">
      <c r="A59" s="1218"/>
      <c r="B59" s="1273" t="s">
        <v>27</v>
      </c>
      <c r="C59" s="1277"/>
      <c r="D59" s="1278"/>
      <c r="E59" s="1265"/>
      <c r="F59" s="1265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79"/>
      <c r="R59" s="1279"/>
      <c r="S59" s="1280"/>
      <c r="T59" s="1280"/>
      <c r="U59" s="1281" t="s">
        <v>555</v>
      </c>
      <c r="V59" s="1282"/>
      <c r="W59" s="2091">
        <f>W51+W53+W57+W58</f>
        <v>40761</v>
      </c>
      <c r="X59" s="2089"/>
      <c r="Y59" s="2089"/>
      <c r="Z59" s="2089"/>
      <c r="AA59" s="2090"/>
      <c r="AB59" s="2091">
        <f>AB51+AB53+AB57+AB58</f>
        <v>10000</v>
      </c>
      <c r="AC59" s="2089"/>
      <c r="AD59" s="2089"/>
      <c r="AE59" s="2090"/>
      <c r="AF59" s="2091">
        <f>AF51+AF53+AF57+AF58</f>
        <v>0</v>
      </c>
      <c r="AG59" s="2089"/>
      <c r="AH59" s="2089"/>
      <c r="AI59" s="2090"/>
      <c r="AJ59" s="2091">
        <f>AJ51+AJ53+AJ57+AJ58</f>
        <v>0</v>
      </c>
      <c r="AK59" s="2089"/>
      <c r="AL59" s="2089"/>
      <c r="AM59" s="2090"/>
      <c r="AN59" s="2091">
        <f>AN51+AN53+AN57+AN58</f>
        <v>5702</v>
      </c>
      <c r="AO59" s="2089"/>
      <c r="AP59" s="2089"/>
      <c r="AQ59" s="2090"/>
      <c r="AR59" s="2091">
        <f>AR51+AR53+AR57+AR58</f>
        <v>0</v>
      </c>
      <c r="AS59" s="2089"/>
      <c r="AT59" s="2089"/>
      <c r="AU59" s="2090"/>
      <c r="AV59" s="2091">
        <f>AV51+AV53+AV57+AV58</f>
        <v>0</v>
      </c>
      <c r="AW59" s="2089"/>
      <c r="AX59" s="2089"/>
      <c r="AY59" s="2090"/>
      <c r="AZ59" s="2091">
        <f>AZ51+AZ53+AZ57+AZ58</f>
        <v>39108</v>
      </c>
      <c r="BA59" s="2089"/>
      <c r="BB59" s="2089"/>
      <c r="BC59" s="2090"/>
      <c r="BD59" s="2091">
        <f>BD51+BD53+BD57+BD58</f>
        <v>0</v>
      </c>
      <c r="BE59" s="2089"/>
      <c r="BF59" s="2089"/>
      <c r="BG59" s="2090"/>
      <c r="BH59" s="2091">
        <f>BH51+BH53+BH57+BH58</f>
        <v>0</v>
      </c>
      <c r="BI59" s="2089"/>
      <c r="BJ59" s="2089"/>
      <c r="BK59" s="2090"/>
      <c r="BL59" s="2093">
        <v>0</v>
      </c>
      <c r="BM59" s="2089"/>
      <c r="BN59" s="2089"/>
      <c r="BO59" s="2090"/>
      <c r="BP59" s="2093">
        <v>0</v>
      </c>
      <c r="BQ59" s="2089"/>
      <c r="BR59" s="2089"/>
      <c r="BS59" s="2090"/>
      <c r="BT59" s="2093">
        <v>0</v>
      </c>
      <c r="BU59" s="2089"/>
      <c r="BV59" s="2089"/>
      <c r="BW59" s="2090"/>
      <c r="BX59" s="2093">
        <v>0</v>
      </c>
      <c r="BY59" s="2089"/>
      <c r="BZ59" s="2089"/>
      <c r="CA59" s="2090"/>
      <c r="CB59" s="2093">
        <v>0</v>
      </c>
      <c r="CC59" s="2089"/>
      <c r="CD59" s="2089"/>
      <c r="CE59" s="2090"/>
      <c r="CF59" s="2093">
        <v>0</v>
      </c>
      <c r="CG59" s="2089"/>
      <c r="CH59" s="2089"/>
      <c r="CI59" s="2090"/>
      <c r="CJ59" s="2093">
        <v>0</v>
      </c>
      <c r="CK59" s="2089"/>
      <c r="CL59" s="2089"/>
      <c r="CM59" s="2090"/>
      <c r="CN59" s="2088">
        <f t="shared" si="3"/>
        <v>95571</v>
      </c>
      <c r="CO59" s="2089"/>
      <c r="CP59" s="2089"/>
      <c r="CQ59" s="2090"/>
      <c r="CR59" s="1240"/>
    </row>
    <row r="60" spans="1:96" s="1185" customFormat="1" ht="19.5" customHeight="1">
      <c r="A60" s="1218"/>
      <c r="B60" s="1263" t="s">
        <v>28</v>
      </c>
      <c r="C60" s="1277"/>
      <c r="D60" s="1283"/>
      <c r="E60" s="1265"/>
      <c r="F60" s="1265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79"/>
      <c r="R60" s="1279"/>
      <c r="S60" s="1280"/>
      <c r="T60" s="1280"/>
      <c r="U60" s="1281" t="s">
        <v>557</v>
      </c>
      <c r="V60" s="1282"/>
      <c r="W60" s="2092"/>
      <c r="X60" s="2089"/>
      <c r="Y60" s="2089"/>
      <c r="Z60" s="2089"/>
      <c r="AA60" s="2090"/>
      <c r="AB60" s="2088"/>
      <c r="AC60" s="2089"/>
      <c r="AD60" s="2089"/>
      <c r="AE60" s="2090"/>
      <c r="AF60" s="2088"/>
      <c r="AG60" s="2089"/>
      <c r="AH60" s="2089"/>
      <c r="AI60" s="2090"/>
      <c r="AJ60" s="2088"/>
      <c r="AK60" s="2089"/>
      <c r="AL60" s="2089"/>
      <c r="AM60" s="2090"/>
      <c r="AN60" s="2088"/>
      <c r="AO60" s="2089"/>
      <c r="AP60" s="2089"/>
      <c r="AQ60" s="2090"/>
      <c r="AR60" s="2088"/>
      <c r="AS60" s="2089"/>
      <c r="AT60" s="2089"/>
      <c r="AU60" s="2090"/>
      <c r="AV60" s="2088"/>
      <c r="AW60" s="2089"/>
      <c r="AX60" s="2089"/>
      <c r="AY60" s="2090"/>
      <c r="AZ60" s="2088"/>
      <c r="BA60" s="2089"/>
      <c r="BB60" s="2089"/>
      <c r="BC60" s="2090"/>
      <c r="BD60" s="2088"/>
      <c r="BE60" s="2089"/>
      <c r="BF60" s="2089"/>
      <c r="BG60" s="2090"/>
      <c r="BH60" s="2092"/>
      <c r="BI60" s="2089"/>
      <c r="BJ60" s="2089"/>
      <c r="BK60" s="2090"/>
      <c r="BL60" s="2088"/>
      <c r="BM60" s="2089"/>
      <c r="BN60" s="2089"/>
      <c r="BO60" s="2090"/>
      <c r="BP60" s="2088"/>
      <c r="BQ60" s="2089"/>
      <c r="BR60" s="2089"/>
      <c r="BS60" s="2090"/>
      <c r="BT60" s="2088"/>
      <c r="BU60" s="2089"/>
      <c r="BV60" s="2089"/>
      <c r="BW60" s="2090"/>
      <c r="BX60" s="2088"/>
      <c r="BY60" s="2089"/>
      <c r="BZ60" s="2089"/>
      <c r="CA60" s="2090"/>
      <c r="CB60" s="2088"/>
      <c r="CC60" s="2089"/>
      <c r="CD60" s="2089"/>
      <c r="CE60" s="2090"/>
      <c r="CF60" s="2088"/>
      <c r="CG60" s="2089"/>
      <c r="CH60" s="2089"/>
      <c r="CI60" s="2090"/>
      <c r="CJ60" s="2088"/>
      <c r="CK60" s="2089"/>
      <c r="CL60" s="2089"/>
      <c r="CM60" s="2090"/>
      <c r="CN60" s="2088">
        <f t="shared" si="3"/>
        <v>0</v>
      </c>
      <c r="CO60" s="2089"/>
      <c r="CP60" s="2089"/>
      <c r="CQ60" s="2090"/>
      <c r="CR60" s="1240"/>
    </row>
    <row r="61" spans="1:96" s="1185" customFormat="1" ht="19.5" customHeight="1">
      <c r="A61" s="1218"/>
      <c r="B61" s="1263" t="s">
        <v>29</v>
      </c>
      <c r="C61" s="1277"/>
      <c r="D61" s="1284"/>
      <c r="E61" s="1265"/>
      <c r="F61" s="1265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79"/>
      <c r="R61" s="1279"/>
      <c r="S61" s="1280"/>
      <c r="T61" s="1280"/>
      <c r="U61" s="1281" t="s">
        <v>559</v>
      </c>
      <c r="V61" s="1282"/>
      <c r="W61" s="2092"/>
      <c r="X61" s="2089"/>
      <c r="Y61" s="2089"/>
      <c r="Z61" s="2089"/>
      <c r="AA61" s="2090"/>
      <c r="AB61" s="2088"/>
      <c r="AC61" s="2089"/>
      <c r="AD61" s="2089"/>
      <c r="AE61" s="2090"/>
      <c r="AF61" s="2088"/>
      <c r="AG61" s="2089"/>
      <c r="AH61" s="2089"/>
      <c r="AI61" s="2090"/>
      <c r="AJ61" s="2088">
        <v>746980</v>
      </c>
      <c r="AK61" s="2089"/>
      <c r="AL61" s="2089"/>
      <c r="AM61" s="2090"/>
      <c r="AN61" s="2088"/>
      <c r="AO61" s="2089"/>
      <c r="AP61" s="2089"/>
      <c r="AQ61" s="2090"/>
      <c r="AR61" s="2088"/>
      <c r="AS61" s="2089"/>
      <c r="AT61" s="2089"/>
      <c r="AU61" s="2090"/>
      <c r="AV61" s="2088"/>
      <c r="AW61" s="2089"/>
      <c r="AX61" s="2089"/>
      <c r="AY61" s="2090"/>
      <c r="AZ61" s="2088"/>
      <c r="BA61" s="2089"/>
      <c r="BB61" s="2089"/>
      <c r="BC61" s="2090"/>
      <c r="BD61" s="2088"/>
      <c r="BE61" s="2089"/>
      <c r="BF61" s="2089"/>
      <c r="BG61" s="2090"/>
      <c r="BH61" s="2092"/>
      <c r="BI61" s="2089"/>
      <c r="BJ61" s="2089"/>
      <c r="BK61" s="2090"/>
      <c r="BL61" s="2088"/>
      <c r="BM61" s="2089"/>
      <c r="BN61" s="2089"/>
      <c r="BO61" s="2090"/>
      <c r="BP61" s="2088"/>
      <c r="BQ61" s="2089"/>
      <c r="BR61" s="2089"/>
      <c r="BS61" s="2090"/>
      <c r="BT61" s="2088"/>
      <c r="BU61" s="2089"/>
      <c r="BV61" s="2089"/>
      <c r="BW61" s="2090"/>
      <c r="BX61" s="2088"/>
      <c r="BY61" s="2089"/>
      <c r="BZ61" s="2089"/>
      <c r="CA61" s="2090"/>
      <c r="CB61" s="2088"/>
      <c r="CC61" s="2089"/>
      <c r="CD61" s="2089"/>
      <c r="CE61" s="2090"/>
      <c r="CF61" s="2088"/>
      <c r="CG61" s="2089"/>
      <c r="CH61" s="2089"/>
      <c r="CI61" s="2090"/>
      <c r="CJ61" s="2088"/>
      <c r="CK61" s="2089"/>
      <c r="CL61" s="2089"/>
      <c r="CM61" s="2090"/>
      <c r="CN61" s="2088">
        <f t="shared" si="3"/>
        <v>746980</v>
      </c>
      <c r="CO61" s="2089"/>
      <c r="CP61" s="2089"/>
      <c r="CQ61" s="2090"/>
      <c r="CR61" s="1240"/>
    </row>
    <row r="62" spans="1:96" s="1185" customFormat="1" ht="19.5" customHeight="1">
      <c r="A62" s="1218"/>
      <c r="B62" s="1276" t="s">
        <v>30</v>
      </c>
      <c r="C62" s="1277"/>
      <c r="D62" s="1283"/>
      <c r="E62" s="1265"/>
      <c r="F62" s="1265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79"/>
      <c r="R62" s="1279"/>
      <c r="S62" s="1280"/>
      <c r="T62" s="1280"/>
      <c r="U62" s="1281" t="s">
        <v>561</v>
      </c>
      <c r="V62" s="1282"/>
      <c r="W62" s="2092">
        <v>8400</v>
      </c>
      <c r="X62" s="2089"/>
      <c r="Y62" s="2089"/>
      <c r="Z62" s="2089"/>
      <c r="AA62" s="2090"/>
      <c r="AB62" s="2088">
        <v>156679</v>
      </c>
      <c r="AC62" s="2089"/>
      <c r="AD62" s="2089"/>
      <c r="AE62" s="2090"/>
      <c r="AF62" s="2088">
        <v>10000</v>
      </c>
      <c r="AG62" s="2089"/>
      <c r="AH62" s="2089"/>
      <c r="AI62" s="2090"/>
      <c r="AJ62" s="2088">
        <v>103928</v>
      </c>
      <c r="AK62" s="2089"/>
      <c r="AL62" s="2089"/>
      <c r="AM62" s="2090"/>
      <c r="AN62" s="2088">
        <v>10000</v>
      </c>
      <c r="AO62" s="2089"/>
      <c r="AP62" s="2089"/>
      <c r="AQ62" s="2090"/>
      <c r="AR62" s="2088"/>
      <c r="AS62" s="2089"/>
      <c r="AT62" s="2089"/>
      <c r="AU62" s="2090"/>
      <c r="AV62" s="2088"/>
      <c r="AW62" s="2089"/>
      <c r="AX62" s="2089"/>
      <c r="AY62" s="2090"/>
      <c r="AZ62" s="2088"/>
      <c r="BA62" s="2089"/>
      <c r="BB62" s="2089"/>
      <c r="BC62" s="2090"/>
      <c r="BD62" s="2088"/>
      <c r="BE62" s="2089"/>
      <c r="BF62" s="2089"/>
      <c r="BG62" s="2090"/>
      <c r="BH62" s="2092"/>
      <c r="BI62" s="2089"/>
      <c r="BJ62" s="2089"/>
      <c r="BK62" s="2090"/>
      <c r="BL62" s="2088"/>
      <c r="BM62" s="2089"/>
      <c r="BN62" s="2089"/>
      <c r="BO62" s="2090"/>
      <c r="BP62" s="2088"/>
      <c r="BQ62" s="2089"/>
      <c r="BR62" s="2089"/>
      <c r="BS62" s="2090"/>
      <c r="BT62" s="2088"/>
      <c r="BU62" s="2089"/>
      <c r="BV62" s="2089"/>
      <c r="BW62" s="2090"/>
      <c r="BX62" s="2088"/>
      <c r="BY62" s="2089"/>
      <c r="BZ62" s="2089"/>
      <c r="CA62" s="2090"/>
      <c r="CB62" s="2088"/>
      <c r="CC62" s="2089"/>
      <c r="CD62" s="2089"/>
      <c r="CE62" s="2090"/>
      <c r="CF62" s="2088"/>
      <c r="CG62" s="2089"/>
      <c r="CH62" s="2089"/>
      <c r="CI62" s="2090"/>
      <c r="CJ62" s="2088"/>
      <c r="CK62" s="2089"/>
      <c r="CL62" s="2089"/>
      <c r="CM62" s="2090"/>
      <c r="CN62" s="2088">
        <f t="shared" si="3"/>
        <v>289007</v>
      </c>
      <c r="CO62" s="2089"/>
      <c r="CP62" s="2089"/>
      <c r="CQ62" s="2090"/>
      <c r="CR62" s="1240"/>
    </row>
    <row r="63" spans="1:96" s="1185" customFormat="1" ht="19.5" customHeight="1">
      <c r="A63" s="1218"/>
      <c r="B63" s="1276" t="s">
        <v>31</v>
      </c>
      <c r="C63" s="1277"/>
      <c r="D63" s="1284"/>
      <c r="E63" s="1265"/>
      <c r="F63" s="1265"/>
      <c r="G63" s="1236"/>
      <c r="H63" s="1236"/>
      <c r="I63" s="1236"/>
      <c r="J63" s="1236"/>
      <c r="K63" s="1236"/>
      <c r="L63" s="1236"/>
      <c r="M63" s="1236"/>
      <c r="N63" s="1236"/>
      <c r="O63" s="1236"/>
      <c r="P63" s="1236"/>
      <c r="Q63" s="1279"/>
      <c r="R63" s="1279"/>
      <c r="S63" s="1280"/>
      <c r="T63" s="1280"/>
      <c r="U63" s="1281" t="s">
        <v>563</v>
      </c>
      <c r="V63" s="1282"/>
      <c r="W63" s="2092"/>
      <c r="X63" s="2089"/>
      <c r="Y63" s="2089"/>
      <c r="Z63" s="2089"/>
      <c r="AA63" s="2090"/>
      <c r="AB63" s="2088"/>
      <c r="AC63" s="2089"/>
      <c r="AD63" s="2089"/>
      <c r="AE63" s="2090"/>
      <c r="AF63" s="2088"/>
      <c r="AG63" s="2089"/>
      <c r="AH63" s="2089"/>
      <c r="AI63" s="2090"/>
      <c r="AJ63" s="2088"/>
      <c r="AK63" s="2089"/>
      <c r="AL63" s="2089"/>
      <c r="AM63" s="2090"/>
      <c r="AN63" s="2088"/>
      <c r="AO63" s="2089"/>
      <c r="AP63" s="2089"/>
      <c r="AQ63" s="2090"/>
      <c r="AR63" s="2088"/>
      <c r="AS63" s="2089"/>
      <c r="AT63" s="2089"/>
      <c r="AU63" s="2090"/>
      <c r="AV63" s="2088"/>
      <c r="AW63" s="2089"/>
      <c r="AX63" s="2089"/>
      <c r="AY63" s="2090"/>
      <c r="AZ63" s="2088"/>
      <c r="BA63" s="2089"/>
      <c r="BB63" s="2089"/>
      <c r="BC63" s="2090"/>
      <c r="BD63" s="2088"/>
      <c r="BE63" s="2089"/>
      <c r="BF63" s="2089"/>
      <c r="BG63" s="2090"/>
      <c r="BH63" s="2092"/>
      <c r="BI63" s="2089"/>
      <c r="BJ63" s="2089"/>
      <c r="BK63" s="2090"/>
      <c r="BL63" s="2088"/>
      <c r="BM63" s="2089"/>
      <c r="BN63" s="2089"/>
      <c r="BO63" s="2090"/>
      <c r="BP63" s="2088"/>
      <c r="BQ63" s="2089"/>
      <c r="BR63" s="2089"/>
      <c r="BS63" s="2090"/>
      <c r="BT63" s="2088"/>
      <c r="BU63" s="2089"/>
      <c r="BV63" s="2089"/>
      <c r="BW63" s="2090"/>
      <c r="BX63" s="2088"/>
      <c r="BY63" s="2089"/>
      <c r="BZ63" s="2089"/>
      <c r="CA63" s="2090"/>
      <c r="CB63" s="2088"/>
      <c r="CC63" s="2089"/>
      <c r="CD63" s="2089"/>
      <c r="CE63" s="2090"/>
      <c r="CF63" s="2088"/>
      <c r="CG63" s="2089"/>
      <c r="CH63" s="2089"/>
      <c r="CI63" s="2090"/>
      <c r="CJ63" s="2088"/>
      <c r="CK63" s="2089"/>
      <c r="CL63" s="2089"/>
      <c r="CM63" s="2090"/>
      <c r="CN63" s="2088">
        <f t="shared" si="3"/>
        <v>0</v>
      </c>
      <c r="CO63" s="2089"/>
      <c r="CP63" s="2089"/>
      <c r="CQ63" s="2090"/>
      <c r="CR63" s="1240"/>
    </row>
    <row r="64" spans="1:96" s="1185" customFormat="1" ht="19.5" customHeight="1">
      <c r="A64" s="1218"/>
      <c r="B64" s="1276" t="s">
        <v>32</v>
      </c>
      <c r="C64" s="1277"/>
      <c r="D64" s="1283"/>
      <c r="E64" s="1265"/>
      <c r="F64" s="1265"/>
      <c r="G64" s="1236"/>
      <c r="H64" s="1236"/>
      <c r="I64" s="1236"/>
      <c r="J64" s="1236"/>
      <c r="K64" s="1236"/>
      <c r="L64" s="1236"/>
      <c r="M64" s="1236"/>
      <c r="N64" s="1236"/>
      <c r="O64" s="1236"/>
      <c r="P64" s="1236"/>
      <c r="Q64" s="1279"/>
      <c r="R64" s="1279"/>
      <c r="S64" s="1280"/>
      <c r="T64" s="1280"/>
      <c r="U64" s="1281" t="s">
        <v>565</v>
      </c>
      <c r="V64" s="1282"/>
      <c r="W64" s="2092"/>
      <c r="X64" s="2089"/>
      <c r="Y64" s="2089"/>
      <c r="Z64" s="2089"/>
      <c r="AA64" s="2090"/>
      <c r="AB64" s="2088"/>
      <c r="AC64" s="2089"/>
      <c r="AD64" s="2089"/>
      <c r="AE64" s="2090"/>
      <c r="AF64" s="2088"/>
      <c r="AG64" s="2089"/>
      <c r="AH64" s="2089"/>
      <c r="AI64" s="2090"/>
      <c r="AJ64" s="2088"/>
      <c r="AK64" s="2089"/>
      <c r="AL64" s="2089"/>
      <c r="AM64" s="2090"/>
      <c r="AN64" s="2088"/>
      <c r="AO64" s="2089"/>
      <c r="AP64" s="2089"/>
      <c r="AQ64" s="2090"/>
      <c r="AR64" s="2088"/>
      <c r="AS64" s="2089"/>
      <c r="AT64" s="2089"/>
      <c r="AU64" s="2090"/>
      <c r="AV64" s="2088"/>
      <c r="AW64" s="2089"/>
      <c r="AX64" s="2089"/>
      <c r="AY64" s="2090"/>
      <c r="AZ64" s="2088"/>
      <c r="BA64" s="2089"/>
      <c r="BB64" s="2089"/>
      <c r="BC64" s="2090"/>
      <c r="BD64" s="2088"/>
      <c r="BE64" s="2089"/>
      <c r="BF64" s="2089"/>
      <c r="BG64" s="2090"/>
      <c r="BH64" s="2092"/>
      <c r="BI64" s="2089"/>
      <c r="BJ64" s="2089"/>
      <c r="BK64" s="2090"/>
      <c r="BL64" s="2088"/>
      <c r="BM64" s="2089"/>
      <c r="BN64" s="2089"/>
      <c r="BO64" s="2090"/>
      <c r="BP64" s="2088"/>
      <c r="BQ64" s="2089"/>
      <c r="BR64" s="2089"/>
      <c r="BS64" s="2090"/>
      <c r="BT64" s="2088"/>
      <c r="BU64" s="2089"/>
      <c r="BV64" s="2089"/>
      <c r="BW64" s="2090"/>
      <c r="BX64" s="2088"/>
      <c r="BY64" s="2089"/>
      <c r="BZ64" s="2089"/>
      <c r="CA64" s="2090"/>
      <c r="CB64" s="2088"/>
      <c r="CC64" s="2089"/>
      <c r="CD64" s="2089"/>
      <c r="CE64" s="2090"/>
      <c r="CF64" s="2088"/>
      <c r="CG64" s="2089"/>
      <c r="CH64" s="2089"/>
      <c r="CI64" s="2090"/>
      <c r="CJ64" s="2088"/>
      <c r="CK64" s="2089"/>
      <c r="CL64" s="2089"/>
      <c r="CM64" s="2090"/>
      <c r="CN64" s="2088">
        <f t="shared" si="3"/>
        <v>0</v>
      </c>
      <c r="CO64" s="2089"/>
      <c r="CP64" s="2089"/>
      <c r="CQ64" s="2090"/>
      <c r="CR64" s="1240"/>
    </row>
    <row r="65" spans="1:96" s="1185" customFormat="1" ht="19.5" customHeight="1">
      <c r="A65" s="1218"/>
      <c r="B65" s="1276" t="s">
        <v>33</v>
      </c>
      <c r="C65" s="1277"/>
      <c r="D65" s="1283"/>
      <c r="E65" s="1265"/>
      <c r="F65" s="1265"/>
      <c r="G65" s="1236"/>
      <c r="H65" s="1236"/>
      <c r="I65" s="1236"/>
      <c r="J65" s="1236"/>
      <c r="K65" s="1236"/>
      <c r="L65" s="1236"/>
      <c r="M65" s="1236"/>
      <c r="N65" s="1236"/>
      <c r="O65" s="1236"/>
      <c r="P65" s="1236"/>
      <c r="Q65" s="1279"/>
      <c r="R65" s="1279"/>
      <c r="S65" s="1280"/>
      <c r="T65" s="1280"/>
      <c r="U65" s="1281" t="s">
        <v>567</v>
      </c>
      <c r="V65" s="1282"/>
      <c r="W65" s="2092"/>
      <c r="X65" s="2089"/>
      <c r="Y65" s="2089"/>
      <c r="Z65" s="2089"/>
      <c r="AA65" s="2090"/>
      <c r="AB65" s="2088"/>
      <c r="AC65" s="2089"/>
      <c r="AD65" s="2089"/>
      <c r="AE65" s="2090"/>
      <c r="AF65" s="2088"/>
      <c r="AG65" s="2089"/>
      <c r="AH65" s="2089"/>
      <c r="AI65" s="2090"/>
      <c r="AJ65" s="2088"/>
      <c r="AK65" s="2089"/>
      <c r="AL65" s="2089"/>
      <c r="AM65" s="2090"/>
      <c r="AN65" s="2088"/>
      <c r="AO65" s="2089"/>
      <c r="AP65" s="2089"/>
      <c r="AQ65" s="2090"/>
      <c r="AR65" s="2088"/>
      <c r="AS65" s="2089"/>
      <c r="AT65" s="2089"/>
      <c r="AU65" s="2090"/>
      <c r="AV65" s="2088"/>
      <c r="AW65" s="2089"/>
      <c r="AX65" s="2089"/>
      <c r="AY65" s="2090"/>
      <c r="AZ65" s="2088"/>
      <c r="BA65" s="2089"/>
      <c r="BB65" s="2089"/>
      <c r="BC65" s="2090"/>
      <c r="BD65" s="2088"/>
      <c r="BE65" s="2089"/>
      <c r="BF65" s="2089"/>
      <c r="BG65" s="2090"/>
      <c r="BH65" s="2092"/>
      <c r="BI65" s="2089"/>
      <c r="BJ65" s="2089"/>
      <c r="BK65" s="2090"/>
      <c r="BL65" s="2088"/>
      <c r="BM65" s="2089"/>
      <c r="BN65" s="2089"/>
      <c r="BO65" s="2090"/>
      <c r="BP65" s="2088"/>
      <c r="BQ65" s="2089"/>
      <c r="BR65" s="2089"/>
      <c r="BS65" s="2090"/>
      <c r="BT65" s="2088"/>
      <c r="BU65" s="2089"/>
      <c r="BV65" s="2089"/>
      <c r="BW65" s="2090"/>
      <c r="BX65" s="2088"/>
      <c r="BY65" s="2089"/>
      <c r="BZ65" s="2089"/>
      <c r="CA65" s="2090"/>
      <c r="CB65" s="2088"/>
      <c r="CC65" s="2089"/>
      <c r="CD65" s="2089"/>
      <c r="CE65" s="2090"/>
      <c r="CF65" s="2088"/>
      <c r="CG65" s="2089"/>
      <c r="CH65" s="2089"/>
      <c r="CI65" s="2090"/>
      <c r="CJ65" s="2088"/>
      <c r="CK65" s="2089"/>
      <c r="CL65" s="2089"/>
      <c r="CM65" s="2090"/>
      <c r="CN65" s="2088">
        <f t="shared" si="3"/>
        <v>0</v>
      </c>
      <c r="CO65" s="2089"/>
      <c r="CP65" s="2089"/>
      <c r="CQ65" s="2090"/>
      <c r="CR65" s="1240"/>
    </row>
    <row r="66" spans="1:96" s="1185" customFormat="1" ht="19.5" customHeight="1">
      <c r="A66" s="1285"/>
      <c r="B66" s="1276" t="s">
        <v>34</v>
      </c>
      <c r="C66" s="1277"/>
      <c r="D66" s="1283"/>
      <c r="E66" s="1265"/>
      <c r="F66" s="1265"/>
      <c r="G66" s="1236"/>
      <c r="H66" s="1236"/>
      <c r="I66" s="1236"/>
      <c r="J66" s="1236"/>
      <c r="K66" s="1236"/>
      <c r="L66" s="1236"/>
      <c r="M66" s="1236"/>
      <c r="N66" s="1236"/>
      <c r="O66" s="1236"/>
      <c r="P66" s="1236"/>
      <c r="Q66" s="1279"/>
      <c r="R66" s="1279"/>
      <c r="S66" s="1280"/>
      <c r="T66" s="1280"/>
      <c r="U66" s="1281" t="s">
        <v>569</v>
      </c>
      <c r="V66" s="1282"/>
      <c r="W66" s="2095"/>
      <c r="X66" s="2089"/>
      <c r="Y66" s="2089"/>
      <c r="Z66" s="2089"/>
      <c r="AA66" s="2090"/>
      <c r="AB66" s="2094"/>
      <c r="AC66" s="2089"/>
      <c r="AD66" s="2089"/>
      <c r="AE66" s="2090"/>
      <c r="AF66" s="2094"/>
      <c r="AG66" s="2089"/>
      <c r="AH66" s="2089"/>
      <c r="AI66" s="2090"/>
      <c r="AJ66" s="2094"/>
      <c r="AK66" s="2089"/>
      <c r="AL66" s="2089"/>
      <c r="AM66" s="2090"/>
      <c r="AN66" s="2094"/>
      <c r="AO66" s="2089"/>
      <c r="AP66" s="2089"/>
      <c r="AQ66" s="2090"/>
      <c r="AR66" s="2094"/>
      <c r="AS66" s="2089"/>
      <c r="AT66" s="2089"/>
      <c r="AU66" s="2090"/>
      <c r="AV66" s="2094"/>
      <c r="AW66" s="2089"/>
      <c r="AX66" s="2089"/>
      <c r="AY66" s="2090"/>
      <c r="AZ66" s="2094"/>
      <c r="BA66" s="2089"/>
      <c r="BB66" s="2089"/>
      <c r="BC66" s="2090"/>
      <c r="BD66" s="2094"/>
      <c r="BE66" s="2089"/>
      <c r="BF66" s="2089"/>
      <c r="BG66" s="2090"/>
      <c r="BH66" s="2095"/>
      <c r="BI66" s="2089"/>
      <c r="BJ66" s="2089"/>
      <c r="BK66" s="2090"/>
      <c r="BL66" s="2094"/>
      <c r="BM66" s="2089"/>
      <c r="BN66" s="2089"/>
      <c r="BO66" s="2090"/>
      <c r="BP66" s="2094"/>
      <c r="BQ66" s="2089"/>
      <c r="BR66" s="2089"/>
      <c r="BS66" s="2090"/>
      <c r="BT66" s="2094"/>
      <c r="BU66" s="2089"/>
      <c r="BV66" s="2089"/>
      <c r="BW66" s="2090"/>
      <c r="BX66" s="2094"/>
      <c r="BY66" s="2089"/>
      <c r="BZ66" s="2089"/>
      <c r="CA66" s="2090"/>
      <c r="CB66" s="2094"/>
      <c r="CC66" s="2089"/>
      <c r="CD66" s="2089"/>
      <c r="CE66" s="2090"/>
      <c r="CF66" s="2094"/>
      <c r="CG66" s="2089"/>
      <c r="CH66" s="2089"/>
      <c r="CI66" s="2090"/>
      <c r="CJ66" s="2094"/>
      <c r="CK66" s="2089"/>
      <c r="CL66" s="2089"/>
      <c r="CM66" s="2090"/>
      <c r="CN66" s="2088">
        <f t="shared" si="3"/>
        <v>0</v>
      </c>
      <c r="CO66" s="2089"/>
      <c r="CP66" s="2089"/>
      <c r="CQ66" s="2090"/>
      <c r="CR66" s="1240"/>
    </row>
    <row r="67" spans="1:96" s="1185" customFormat="1" ht="19.5" customHeight="1">
      <c r="A67" s="1218"/>
      <c r="B67" s="1273" t="s">
        <v>35</v>
      </c>
      <c r="C67" s="1277"/>
      <c r="D67" s="1278"/>
      <c r="E67" s="1265"/>
      <c r="F67" s="1265"/>
      <c r="G67" s="1236"/>
      <c r="H67" s="1236"/>
      <c r="I67" s="1236"/>
      <c r="J67" s="1236"/>
      <c r="K67" s="1236"/>
      <c r="L67" s="1236"/>
      <c r="M67" s="1236"/>
      <c r="N67" s="1236"/>
      <c r="O67" s="1236"/>
      <c r="P67" s="1236"/>
      <c r="Q67" s="1279"/>
      <c r="R67" s="1279"/>
      <c r="S67" s="1280"/>
      <c r="T67" s="1280"/>
      <c r="U67" s="1281" t="s">
        <v>571</v>
      </c>
      <c r="V67" s="1282"/>
      <c r="W67" s="2091">
        <f>SUM(W60:AA66)</f>
        <v>8400</v>
      </c>
      <c r="X67" s="2089"/>
      <c r="Y67" s="2089"/>
      <c r="Z67" s="2089"/>
      <c r="AA67" s="2090"/>
      <c r="AB67" s="2091">
        <f>SUM(AB60:AE66)</f>
        <v>156679</v>
      </c>
      <c r="AC67" s="2089"/>
      <c r="AD67" s="2089"/>
      <c r="AE67" s="2090"/>
      <c r="AF67" s="2091">
        <f>SUM(AF60:AI66)</f>
        <v>10000</v>
      </c>
      <c r="AG67" s="2089"/>
      <c r="AH67" s="2089"/>
      <c r="AI67" s="2090"/>
      <c r="AJ67" s="2091">
        <f>SUM(AJ60:AM66)</f>
        <v>850908</v>
      </c>
      <c r="AK67" s="2089"/>
      <c r="AL67" s="2089"/>
      <c r="AM67" s="2090"/>
      <c r="AN67" s="2091">
        <f>SUM(AN60:AQ66)</f>
        <v>10000</v>
      </c>
      <c r="AO67" s="2089"/>
      <c r="AP67" s="2089"/>
      <c r="AQ67" s="2090"/>
      <c r="AR67" s="2091">
        <f>SUM(AR60:AU66)</f>
        <v>0</v>
      </c>
      <c r="AS67" s="2089"/>
      <c r="AT67" s="2089"/>
      <c r="AU67" s="2090"/>
      <c r="AV67" s="2091">
        <f>SUM(AV60:AY66)</f>
        <v>0</v>
      </c>
      <c r="AW67" s="2089"/>
      <c r="AX67" s="2089"/>
      <c r="AY67" s="2090"/>
      <c r="AZ67" s="2091">
        <f>SUM(AZ60:BC66)</f>
        <v>0</v>
      </c>
      <c r="BA67" s="2089"/>
      <c r="BB67" s="2089"/>
      <c r="BC67" s="2090"/>
      <c r="BD67" s="2091">
        <f>SUM(BD60:BG66)</f>
        <v>0</v>
      </c>
      <c r="BE67" s="2089"/>
      <c r="BF67" s="2089"/>
      <c r="BG67" s="2090"/>
      <c r="BH67" s="2091">
        <f>SUM(BH60:BK66)</f>
        <v>0</v>
      </c>
      <c r="BI67" s="2089"/>
      <c r="BJ67" s="2089"/>
      <c r="BK67" s="2090"/>
      <c r="BL67" s="2091">
        <f>SUM(BL60:BO66)</f>
        <v>0</v>
      </c>
      <c r="BM67" s="2089"/>
      <c r="BN67" s="2089"/>
      <c r="BO67" s="2090"/>
      <c r="BP67" s="2091">
        <f>SUM(BP60:BS66)</f>
        <v>0</v>
      </c>
      <c r="BQ67" s="2089"/>
      <c r="BR67" s="2089"/>
      <c r="BS67" s="2090"/>
      <c r="BT67" s="2091">
        <f>SUM(BT60:BW66)</f>
        <v>0</v>
      </c>
      <c r="BU67" s="2089"/>
      <c r="BV67" s="2089"/>
      <c r="BW67" s="2090"/>
      <c r="BX67" s="2091">
        <f>SUM(BX60:CA66)</f>
        <v>0</v>
      </c>
      <c r="BY67" s="2089"/>
      <c r="BZ67" s="2089"/>
      <c r="CA67" s="2090"/>
      <c r="CB67" s="2091">
        <f>SUM(CB60:CE66)</f>
        <v>0</v>
      </c>
      <c r="CC67" s="2089"/>
      <c r="CD67" s="2089"/>
      <c r="CE67" s="2090"/>
      <c r="CF67" s="2091">
        <f>SUM(CF60:CI66)</f>
        <v>0</v>
      </c>
      <c r="CG67" s="2089"/>
      <c r="CH67" s="2089"/>
      <c r="CI67" s="2090"/>
      <c r="CJ67" s="2091">
        <f>SUM(CJ60:CM66)</f>
        <v>0</v>
      </c>
      <c r="CK67" s="2089"/>
      <c r="CL67" s="2089"/>
      <c r="CM67" s="2090"/>
      <c r="CN67" s="2091">
        <f>SUM(CN60:CQ66)</f>
        <v>1035987</v>
      </c>
      <c r="CO67" s="2089"/>
      <c r="CP67" s="2089"/>
      <c r="CQ67" s="2090"/>
      <c r="CR67" s="1240"/>
    </row>
    <row r="68" spans="1:96" s="1185" customFormat="1" ht="19.5" customHeight="1">
      <c r="A68" s="1218"/>
      <c r="B68" s="1269" t="s">
        <v>36</v>
      </c>
      <c r="C68" s="1277"/>
      <c r="D68" s="1278"/>
      <c r="E68" s="1227"/>
      <c r="F68" s="1227"/>
      <c r="G68" s="1229"/>
      <c r="H68" s="1229"/>
      <c r="I68" s="1229"/>
      <c r="J68" s="1229"/>
      <c r="K68" s="1229"/>
      <c r="L68" s="1229"/>
      <c r="M68" s="1229"/>
      <c r="N68" s="1229"/>
      <c r="O68" s="1229"/>
      <c r="P68" s="1229"/>
      <c r="Q68" s="1279"/>
      <c r="R68" s="1279"/>
      <c r="S68" s="1280"/>
      <c r="T68" s="1280"/>
      <c r="U68" s="1281" t="s">
        <v>573</v>
      </c>
      <c r="V68" s="1282"/>
      <c r="W68" s="2091">
        <f>W59+W67</f>
        <v>49161</v>
      </c>
      <c r="X68" s="2089"/>
      <c r="Y68" s="2089"/>
      <c r="Z68" s="2089"/>
      <c r="AA68" s="2090"/>
      <c r="AB68" s="2091">
        <f>AB59+AB67</f>
        <v>166679</v>
      </c>
      <c r="AC68" s="2089"/>
      <c r="AD68" s="2089"/>
      <c r="AE68" s="2090"/>
      <c r="AF68" s="2091">
        <f>AF59+AF67</f>
        <v>10000</v>
      </c>
      <c r="AG68" s="2089"/>
      <c r="AH68" s="2089"/>
      <c r="AI68" s="2090"/>
      <c r="AJ68" s="2091">
        <f>AJ59+AJ67</f>
        <v>850908</v>
      </c>
      <c r="AK68" s="2089"/>
      <c r="AL68" s="2089"/>
      <c r="AM68" s="2090"/>
      <c r="AN68" s="2091">
        <f>AN59+AN67</f>
        <v>15702</v>
      </c>
      <c r="AO68" s="2089"/>
      <c r="AP68" s="2089"/>
      <c r="AQ68" s="2090"/>
      <c r="AR68" s="2091">
        <f>AR59+AR67</f>
        <v>0</v>
      </c>
      <c r="AS68" s="2089"/>
      <c r="AT68" s="2089"/>
      <c r="AU68" s="2090"/>
      <c r="AV68" s="2091">
        <f>AV59+AV67</f>
        <v>0</v>
      </c>
      <c r="AW68" s="2089"/>
      <c r="AX68" s="2089"/>
      <c r="AY68" s="2090"/>
      <c r="AZ68" s="2091">
        <f>AZ59+AZ67</f>
        <v>39108</v>
      </c>
      <c r="BA68" s="2089"/>
      <c r="BB68" s="2089"/>
      <c r="BC68" s="2090"/>
      <c r="BD68" s="2091">
        <f>BD59+BD67</f>
        <v>0</v>
      </c>
      <c r="BE68" s="2089"/>
      <c r="BF68" s="2089"/>
      <c r="BG68" s="2090"/>
      <c r="BH68" s="2091">
        <f>BH59+BH67</f>
        <v>0</v>
      </c>
      <c r="BI68" s="2089"/>
      <c r="BJ68" s="2089"/>
      <c r="BK68" s="2090"/>
      <c r="BL68" s="2091">
        <f>BL59+BL67</f>
        <v>0</v>
      </c>
      <c r="BM68" s="2089"/>
      <c r="BN68" s="2089"/>
      <c r="BO68" s="2090"/>
      <c r="BP68" s="2091">
        <f>BP59+BP67</f>
        <v>0</v>
      </c>
      <c r="BQ68" s="2089"/>
      <c r="BR68" s="2089"/>
      <c r="BS68" s="2090"/>
      <c r="BT68" s="2091">
        <f>BT59+BT67</f>
        <v>0</v>
      </c>
      <c r="BU68" s="2089"/>
      <c r="BV68" s="2089"/>
      <c r="BW68" s="2090"/>
      <c r="BX68" s="2091">
        <f>BX59+BX67</f>
        <v>0</v>
      </c>
      <c r="BY68" s="2089"/>
      <c r="BZ68" s="2089"/>
      <c r="CA68" s="2090"/>
      <c r="CB68" s="2091">
        <f>CB59+CB67</f>
        <v>0</v>
      </c>
      <c r="CC68" s="2089"/>
      <c r="CD68" s="2089"/>
      <c r="CE68" s="2090"/>
      <c r="CF68" s="2091">
        <f>CF59+CF67</f>
        <v>0</v>
      </c>
      <c r="CG68" s="2089"/>
      <c r="CH68" s="2089"/>
      <c r="CI68" s="2090"/>
      <c r="CJ68" s="2091">
        <f>CJ59+CJ67</f>
        <v>0</v>
      </c>
      <c r="CK68" s="2089"/>
      <c r="CL68" s="2089"/>
      <c r="CM68" s="2090"/>
      <c r="CN68" s="2091">
        <f>CN59+CN67</f>
        <v>1131558</v>
      </c>
      <c r="CO68" s="2089"/>
      <c r="CP68" s="2089"/>
      <c r="CQ68" s="2090"/>
      <c r="CR68" s="1240"/>
    </row>
    <row r="69" spans="1:96" s="1185" customFormat="1" ht="19.5" customHeight="1">
      <c r="A69" s="1286" t="s">
        <v>37</v>
      </c>
      <c r="B69" s="1277"/>
      <c r="C69" s="1287"/>
      <c r="D69" s="1278"/>
      <c r="E69" s="1227"/>
      <c r="F69" s="1227"/>
      <c r="G69" s="1229"/>
      <c r="H69" s="1229"/>
      <c r="I69" s="1229"/>
      <c r="J69" s="1229"/>
      <c r="K69" s="1229"/>
      <c r="L69" s="1229"/>
      <c r="M69" s="1229"/>
      <c r="N69" s="1229"/>
      <c r="O69" s="1229"/>
      <c r="P69" s="1229"/>
      <c r="Q69" s="1279"/>
      <c r="R69" s="1279"/>
      <c r="S69" s="1280"/>
      <c r="T69" s="1280"/>
      <c r="U69" s="1281" t="s">
        <v>575</v>
      </c>
      <c r="V69" s="1282"/>
      <c r="W69" s="2092"/>
      <c r="X69" s="2089"/>
      <c r="Y69" s="2089"/>
      <c r="Z69" s="2089"/>
      <c r="AA69" s="2090"/>
      <c r="AB69" s="2088"/>
      <c r="AC69" s="2089"/>
      <c r="AD69" s="2089"/>
      <c r="AE69" s="2090"/>
      <c r="AF69" s="2088">
        <v>11000</v>
      </c>
      <c r="AG69" s="2089"/>
      <c r="AH69" s="2089"/>
      <c r="AI69" s="2090"/>
      <c r="AJ69" s="2088">
        <v>8290</v>
      </c>
      <c r="AK69" s="2089"/>
      <c r="AL69" s="2089"/>
      <c r="AM69" s="2090"/>
      <c r="AN69" s="2088">
        <v>65444</v>
      </c>
      <c r="AO69" s="2089"/>
      <c r="AP69" s="2089"/>
      <c r="AQ69" s="2090"/>
      <c r="AR69" s="2088"/>
      <c r="AS69" s="2089"/>
      <c r="AT69" s="2089"/>
      <c r="AU69" s="2090"/>
      <c r="AV69" s="2088"/>
      <c r="AW69" s="2089"/>
      <c r="AX69" s="2089"/>
      <c r="AY69" s="2090"/>
      <c r="AZ69" s="2088"/>
      <c r="BA69" s="2089"/>
      <c r="BB69" s="2089"/>
      <c r="BC69" s="2090"/>
      <c r="BD69" s="2088"/>
      <c r="BE69" s="2089"/>
      <c r="BF69" s="2089"/>
      <c r="BG69" s="2090"/>
      <c r="BH69" s="2092"/>
      <c r="BI69" s="2089"/>
      <c r="BJ69" s="2089"/>
      <c r="BK69" s="2090"/>
      <c r="BL69" s="2088"/>
      <c r="BM69" s="2089"/>
      <c r="BN69" s="2089"/>
      <c r="BO69" s="2090"/>
      <c r="BP69" s="2088"/>
      <c r="BQ69" s="2089"/>
      <c r="BR69" s="2089"/>
      <c r="BS69" s="2090"/>
      <c r="BT69" s="2088">
        <v>50</v>
      </c>
      <c r="BU69" s="2089"/>
      <c r="BV69" s="2089"/>
      <c r="BW69" s="2090"/>
      <c r="BX69" s="2088"/>
      <c r="BY69" s="2089"/>
      <c r="BZ69" s="2089"/>
      <c r="CA69" s="2090"/>
      <c r="CB69" s="2088"/>
      <c r="CC69" s="2089"/>
      <c r="CD69" s="2089"/>
      <c r="CE69" s="2090"/>
      <c r="CF69" s="2088"/>
      <c r="CG69" s="2089"/>
      <c r="CH69" s="2089"/>
      <c r="CI69" s="2090"/>
      <c r="CJ69" s="2088"/>
      <c r="CK69" s="2089"/>
      <c r="CL69" s="2089"/>
      <c r="CM69" s="2090"/>
      <c r="CN69" s="2088">
        <f aca="true" t="shared" si="4" ref="CN69:CN74">SUM(W69:CM69)</f>
        <v>84784</v>
      </c>
      <c r="CO69" s="2089"/>
      <c r="CP69" s="2089"/>
      <c r="CQ69" s="2090"/>
      <c r="CR69" s="1240"/>
    </row>
    <row r="70" spans="1:95" ht="19.5" customHeight="1">
      <c r="A70" s="1288" t="s">
        <v>38</v>
      </c>
      <c r="B70" s="1277"/>
      <c r="C70" s="1289"/>
      <c r="D70" s="1290"/>
      <c r="E70" s="1244"/>
      <c r="F70" s="1244"/>
      <c r="G70" s="1245"/>
      <c r="H70" s="1245"/>
      <c r="I70" s="1245"/>
      <c r="J70" s="1245"/>
      <c r="K70" s="1245"/>
      <c r="L70" s="1245"/>
      <c r="M70" s="1245"/>
      <c r="N70" s="1245"/>
      <c r="O70" s="1245"/>
      <c r="P70" s="1245"/>
      <c r="Q70" s="1291"/>
      <c r="R70" s="1291"/>
      <c r="S70" s="1292"/>
      <c r="T70" s="1292"/>
      <c r="U70" s="1281" t="s">
        <v>577</v>
      </c>
      <c r="V70" s="1282"/>
      <c r="W70" s="2091">
        <f>W21+W22+W23+W69</f>
        <v>49161</v>
      </c>
      <c r="X70" s="2089"/>
      <c r="Y70" s="2089"/>
      <c r="Z70" s="2089"/>
      <c r="AA70" s="2090"/>
      <c r="AB70" s="2091">
        <f>AB21+AB22+AB23+AB69</f>
        <v>169179</v>
      </c>
      <c r="AC70" s="2089"/>
      <c r="AD70" s="2089"/>
      <c r="AE70" s="2090"/>
      <c r="AF70" s="2091">
        <f>AF21+AF22+AF23+AF69</f>
        <v>25625</v>
      </c>
      <c r="AG70" s="2089"/>
      <c r="AH70" s="2089"/>
      <c r="AI70" s="2090"/>
      <c r="AJ70" s="2091">
        <f>AJ21+AJ22+AJ23+AJ69</f>
        <v>1562612</v>
      </c>
      <c r="AK70" s="2089"/>
      <c r="AL70" s="2089"/>
      <c r="AM70" s="2090"/>
      <c r="AN70" s="2091">
        <f>AN21+AN22+AN23+AN69</f>
        <v>1782948</v>
      </c>
      <c r="AO70" s="2089"/>
      <c r="AP70" s="2089"/>
      <c r="AQ70" s="2090"/>
      <c r="AR70" s="2091">
        <f>AR21+AR22+AR23+AR69</f>
        <v>690</v>
      </c>
      <c r="AS70" s="2089"/>
      <c r="AT70" s="2089"/>
      <c r="AU70" s="2090"/>
      <c r="AV70" s="2091">
        <f>AV21+AV22+AV23+AV69</f>
        <v>0</v>
      </c>
      <c r="AW70" s="2089"/>
      <c r="AX70" s="2089"/>
      <c r="AY70" s="2090"/>
      <c r="AZ70" s="2091">
        <f>AZ21+AZ22+AZ23+AZ69</f>
        <v>946093</v>
      </c>
      <c r="BA70" s="2089"/>
      <c r="BB70" s="2089"/>
      <c r="BC70" s="2090"/>
      <c r="BD70" s="2091">
        <f>BD21+BD22+BD23+BD69</f>
        <v>14590536</v>
      </c>
      <c r="BE70" s="2089"/>
      <c r="BF70" s="2089"/>
      <c r="BG70" s="2090"/>
      <c r="BH70" s="2091">
        <f>BH21+BH22+BH23+BH69</f>
        <v>1040</v>
      </c>
      <c r="BI70" s="2089"/>
      <c r="BJ70" s="2089"/>
      <c r="BK70" s="2090"/>
      <c r="BL70" s="2091">
        <f>BL21+BL22+BL23+BL69</f>
        <v>0</v>
      </c>
      <c r="BM70" s="2089"/>
      <c r="BN70" s="2089"/>
      <c r="BO70" s="2090"/>
      <c r="BP70" s="2091">
        <f>BP21+BP22+BP23+BP69</f>
        <v>0</v>
      </c>
      <c r="BQ70" s="2089"/>
      <c r="BR70" s="2089"/>
      <c r="BS70" s="2090"/>
      <c r="BT70" s="2091">
        <f>BT21+BT22+BT23+BT69</f>
        <v>5262</v>
      </c>
      <c r="BU70" s="2089"/>
      <c r="BV70" s="2089"/>
      <c r="BW70" s="2090"/>
      <c r="BX70" s="2091">
        <f>BX21+BX22+BX23+BX69</f>
        <v>7423</v>
      </c>
      <c r="BY70" s="2089"/>
      <c r="BZ70" s="2089"/>
      <c r="CA70" s="2090"/>
      <c r="CB70" s="2091">
        <f>CB21+CB22+CB23+CB69</f>
        <v>0</v>
      </c>
      <c r="CC70" s="2089"/>
      <c r="CD70" s="2089"/>
      <c r="CE70" s="2090"/>
      <c r="CF70" s="2091">
        <f>CF21+CF22+CF23+CF69</f>
        <v>250</v>
      </c>
      <c r="CG70" s="2089"/>
      <c r="CH70" s="2089"/>
      <c r="CI70" s="2090"/>
      <c r="CJ70" s="2093">
        <v>0</v>
      </c>
      <c r="CK70" s="2089"/>
      <c r="CL70" s="2089"/>
      <c r="CM70" s="2090"/>
      <c r="CN70" s="2088">
        <f t="shared" si="4"/>
        <v>19140819</v>
      </c>
      <c r="CO70" s="2089"/>
      <c r="CP70" s="2089"/>
      <c r="CQ70" s="2090"/>
    </row>
    <row r="71" spans="1:95" ht="19.5" customHeight="1">
      <c r="A71" s="1286" t="s">
        <v>974</v>
      </c>
      <c r="B71" s="1277"/>
      <c r="C71" s="1249"/>
      <c r="D71" s="1290"/>
      <c r="E71" s="1227"/>
      <c r="F71" s="1227"/>
      <c r="G71" s="1229"/>
      <c r="H71" s="1229"/>
      <c r="I71" s="1229"/>
      <c r="J71" s="1229"/>
      <c r="K71" s="1229"/>
      <c r="L71" s="1229"/>
      <c r="M71" s="1229"/>
      <c r="N71" s="1229"/>
      <c r="O71" s="1229"/>
      <c r="P71" s="1229"/>
      <c r="Q71" s="1291"/>
      <c r="R71" s="1291"/>
      <c r="S71" s="1280"/>
      <c r="T71" s="1280"/>
      <c r="U71" s="1281" t="s">
        <v>579</v>
      </c>
      <c r="V71" s="1282"/>
      <c r="W71" s="2092">
        <v>30770</v>
      </c>
      <c r="X71" s="2089"/>
      <c r="Y71" s="2089"/>
      <c r="Z71" s="2089"/>
      <c r="AA71" s="2090"/>
      <c r="AB71" s="2088">
        <v>116240</v>
      </c>
      <c r="AC71" s="2089"/>
      <c r="AD71" s="2089"/>
      <c r="AE71" s="2090"/>
      <c r="AF71" s="2088">
        <v>977238</v>
      </c>
      <c r="AG71" s="2089"/>
      <c r="AH71" s="2089"/>
      <c r="AI71" s="2090"/>
      <c r="AJ71" s="2088">
        <v>1245274</v>
      </c>
      <c r="AK71" s="2089"/>
      <c r="AL71" s="2089"/>
      <c r="AM71" s="2090"/>
      <c r="AN71" s="2088">
        <v>733738</v>
      </c>
      <c r="AO71" s="2089"/>
      <c r="AP71" s="2089"/>
      <c r="AQ71" s="2090"/>
      <c r="AR71" s="2088">
        <v>6500</v>
      </c>
      <c r="AS71" s="2089"/>
      <c r="AT71" s="2089"/>
      <c r="AU71" s="2090"/>
      <c r="AV71" s="2088">
        <v>400</v>
      </c>
      <c r="AW71" s="2089"/>
      <c r="AX71" s="2089"/>
      <c r="AY71" s="2090"/>
      <c r="AZ71" s="2088">
        <v>68474</v>
      </c>
      <c r="BA71" s="2089"/>
      <c r="BB71" s="2089"/>
      <c r="BC71" s="2090"/>
      <c r="BD71" s="2088"/>
      <c r="BE71" s="2089"/>
      <c r="BF71" s="2089"/>
      <c r="BG71" s="2090"/>
      <c r="BH71" s="2092">
        <v>7463</v>
      </c>
      <c r="BI71" s="2089"/>
      <c r="BJ71" s="2089"/>
      <c r="BK71" s="2090"/>
      <c r="BL71" s="2088">
        <v>15000</v>
      </c>
      <c r="BM71" s="2089"/>
      <c r="BN71" s="2089"/>
      <c r="BO71" s="2090"/>
      <c r="BP71" s="2088">
        <v>3000</v>
      </c>
      <c r="BQ71" s="2089"/>
      <c r="BR71" s="2089"/>
      <c r="BS71" s="2090"/>
      <c r="BT71" s="2088">
        <v>25000</v>
      </c>
      <c r="BU71" s="2089"/>
      <c r="BV71" s="2089"/>
      <c r="BW71" s="2090"/>
      <c r="BX71" s="2088">
        <v>1930</v>
      </c>
      <c r="BY71" s="2089"/>
      <c r="BZ71" s="2089"/>
      <c r="CA71" s="2090"/>
      <c r="CB71" s="2088">
        <v>5000</v>
      </c>
      <c r="CC71" s="2089"/>
      <c r="CD71" s="2089"/>
      <c r="CE71" s="2090"/>
      <c r="CF71" s="2088">
        <v>2288</v>
      </c>
      <c r="CG71" s="2089"/>
      <c r="CH71" s="2089"/>
      <c r="CI71" s="2090"/>
      <c r="CJ71" s="2088">
        <v>10790</v>
      </c>
      <c r="CK71" s="2089"/>
      <c r="CL71" s="2089"/>
      <c r="CM71" s="2090"/>
      <c r="CN71" s="2088">
        <f t="shared" si="4"/>
        <v>3249105</v>
      </c>
      <c r="CO71" s="2089"/>
      <c r="CP71" s="2089"/>
      <c r="CQ71" s="2090"/>
    </row>
    <row r="72" spans="1:95" ht="19.5" customHeight="1">
      <c r="A72" s="1293" t="s">
        <v>39</v>
      </c>
      <c r="B72" s="1277"/>
      <c r="C72" s="1294"/>
      <c r="D72" s="1290"/>
      <c r="E72" s="1244"/>
      <c r="F72" s="1244"/>
      <c r="G72" s="1245"/>
      <c r="H72" s="1245"/>
      <c r="I72" s="1245"/>
      <c r="J72" s="1245"/>
      <c r="K72" s="1245"/>
      <c r="L72" s="1245"/>
      <c r="M72" s="1245"/>
      <c r="N72" s="1245"/>
      <c r="O72" s="1245"/>
      <c r="P72" s="1245"/>
      <c r="Q72" s="1291"/>
      <c r="R72" s="1291"/>
      <c r="S72" s="1292"/>
      <c r="T72" s="1292"/>
      <c r="U72" s="1281" t="s">
        <v>581</v>
      </c>
      <c r="V72" s="1282"/>
      <c r="W72" s="2091">
        <f>SUM(W70:AA71)</f>
        <v>79931</v>
      </c>
      <c r="X72" s="2089"/>
      <c r="Y72" s="2089"/>
      <c r="Z72" s="2089"/>
      <c r="AA72" s="2090"/>
      <c r="AB72" s="2091">
        <f>SUM(AB70:AE71)</f>
        <v>285419</v>
      </c>
      <c r="AC72" s="2089"/>
      <c r="AD72" s="2089"/>
      <c r="AE72" s="2090"/>
      <c r="AF72" s="2091">
        <f>SUM(AF70:AI71)</f>
        <v>1002863</v>
      </c>
      <c r="AG72" s="2089"/>
      <c r="AH72" s="2089"/>
      <c r="AI72" s="2090"/>
      <c r="AJ72" s="2091">
        <f>SUM(AJ70:AM71)</f>
        <v>2807886</v>
      </c>
      <c r="AK72" s="2089"/>
      <c r="AL72" s="2089"/>
      <c r="AM72" s="2090"/>
      <c r="AN72" s="2091">
        <f>SUM(AN70:AQ71)</f>
        <v>2516686</v>
      </c>
      <c r="AO72" s="2089"/>
      <c r="AP72" s="2089"/>
      <c r="AQ72" s="2090"/>
      <c r="AR72" s="2091">
        <f>SUM(AR70:AU71)</f>
        <v>7190</v>
      </c>
      <c r="AS72" s="2089"/>
      <c r="AT72" s="2089"/>
      <c r="AU72" s="2090"/>
      <c r="AV72" s="2091">
        <f>SUM(AV70:AY71)</f>
        <v>400</v>
      </c>
      <c r="AW72" s="2089"/>
      <c r="AX72" s="2089"/>
      <c r="AY72" s="2090"/>
      <c r="AZ72" s="2091">
        <f>SUM(AZ70:BC71)</f>
        <v>1014567</v>
      </c>
      <c r="BA72" s="2089"/>
      <c r="BB72" s="2089"/>
      <c r="BC72" s="2090"/>
      <c r="BD72" s="2091">
        <f>SUM(BD70:BG71)</f>
        <v>14590536</v>
      </c>
      <c r="BE72" s="2089"/>
      <c r="BF72" s="2089"/>
      <c r="BG72" s="2090"/>
      <c r="BH72" s="2091">
        <f>SUM(BH70:BK71)</f>
        <v>8503</v>
      </c>
      <c r="BI72" s="2089"/>
      <c r="BJ72" s="2089"/>
      <c r="BK72" s="2090"/>
      <c r="BL72" s="2091">
        <f>SUM(BL70:BO71)</f>
        <v>15000</v>
      </c>
      <c r="BM72" s="2089"/>
      <c r="BN72" s="2089"/>
      <c r="BO72" s="2090"/>
      <c r="BP72" s="2091">
        <f>SUM(BP70:BS71)</f>
        <v>3000</v>
      </c>
      <c r="BQ72" s="2089"/>
      <c r="BR72" s="2089"/>
      <c r="BS72" s="2090"/>
      <c r="BT72" s="2091">
        <f>SUM(BT70:BW71)</f>
        <v>30262</v>
      </c>
      <c r="BU72" s="2089"/>
      <c r="BV72" s="2089"/>
      <c r="BW72" s="2090"/>
      <c r="BX72" s="2091">
        <f>SUM(BX70:CA71)</f>
        <v>9353</v>
      </c>
      <c r="BY72" s="2089"/>
      <c r="BZ72" s="2089"/>
      <c r="CA72" s="2090"/>
      <c r="CB72" s="2091">
        <f>SUM(CB70:CE71)</f>
        <v>5000</v>
      </c>
      <c r="CC72" s="2089"/>
      <c r="CD72" s="2089"/>
      <c r="CE72" s="2090"/>
      <c r="CF72" s="2091">
        <f>SUM(CF70:CI71)</f>
        <v>2538</v>
      </c>
      <c r="CG72" s="2089"/>
      <c r="CH72" s="2089"/>
      <c r="CI72" s="2090"/>
      <c r="CJ72" s="2091">
        <f>SUM(CJ70:CM71)</f>
        <v>10790</v>
      </c>
      <c r="CK72" s="2089"/>
      <c r="CL72" s="2089"/>
      <c r="CM72" s="2090"/>
      <c r="CN72" s="2088">
        <f t="shared" si="4"/>
        <v>22389924</v>
      </c>
      <c r="CO72" s="2089"/>
      <c r="CP72" s="2089"/>
      <c r="CQ72" s="2090"/>
    </row>
    <row r="73" spans="1:95" ht="19.5" customHeight="1">
      <c r="A73" s="1286" t="s">
        <v>40</v>
      </c>
      <c r="B73" s="1277"/>
      <c r="C73" s="1249"/>
      <c r="D73" s="1290"/>
      <c r="E73" s="1227"/>
      <c r="F73" s="1227"/>
      <c r="G73" s="1229"/>
      <c r="H73" s="1229"/>
      <c r="I73" s="1229"/>
      <c r="J73" s="1229"/>
      <c r="K73" s="1229"/>
      <c r="L73" s="1229"/>
      <c r="M73" s="1229"/>
      <c r="N73" s="1229"/>
      <c r="O73" s="1229"/>
      <c r="P73" s="1229"/>
      <c r="Q73" s="1291"/>
      <c r="R73" s="1291"/>
      <c r="S73" s="1280"/>
      <c r="T73" s="1280"/>
      <c r="U73" s="1281" t="s">
        <v>583</v>
      </c>
      <c r="V73" s="1282"/>
      <c r="W73" s="2092"/>
      <c r="X73" s="2089"/>
      <c r="Y73" s="2089"/>
      <c r="Z73" s="2089"/>
      <c r="AA73" s="2090"/>
      <c r="AB73" s="2088"/>
      <c r="AC73" s="2089"/>
      <c r="AD73" s="2089"/>
      <c r="AE73" s="2090"/>
      <c r="AF73" s="2088"/>
      <c r="AG73" s="2089"/>
      <c r="AH73" s="2089"/>
      <c r="AI73" s="2090"/>
      <c r="AJ73" s="2088"/>
      <c r="AK73" s="2089"/>
      <c r="AL73" s="2089"/>
      <c r="AM73" s="2090"/>
      <c r="AN73" s="2088"/>
      <c r="AO73" s="2089"/>
      <c r="AP73" s="2089"/>
      <c r="AQ73" s="2090"/>
      <c r="AR73" s="2088"/>
      <c r="AS73" s="2089"/>
      <c r="AT73" s="2089"/>
      <c r="AU73" s="2090"/>
      <c r="AV73" s="2088"/>
      <c r="AW73" s="2089"/>
      <c r="AX73" s="2089"/>
      <c r="AY73" s="2090"/>
      <c r="AZ73" s="2088"/>
      <c r="BA73" s="2089"/>
      <c r="BB73" s="2089"/>
      <c r="BC73" s="2090"/>
      <c r="BD73" s="2088"/>
      <c r="BE73" s="2089"/>
      <c r="BF73" s="2089"/>
      <c r="BG73" s="2090"/>
      <c r="BH73" s="2092"/>
      <c r="BI73" s="2089"/>
      <c r="BJ73" s="2089"/>
      <c r="BK73" s="2090"/>
      <c r="BL73" s="2088"/>
      <c r="BM73" s="2089"/>
      <c r="BN73" s="2089"/>
      <c r="BO73" s="2090"/>
      <c r="BP73" s="2088"/>
      <c r="BQ73" s="2089"/>
      <c r="BR73" s="2089"/>
      <c r="BS73" s="2090"/>
      <c r="BT73" s="2088"/>
      <c r="BU73" s="2089"/>
      <c r="BV73" s="2089"/>
      <c r="BW73" s="2090"/>
      <c r="BX73" s="2088"/>
      <c r="BY73" s="2089"/>
      <c r="BZ73" s="2089"/>
      <c r="CA73" s="2090"/>
      <c r="CB73" s="2088"/>
      <c r="CC73" s="2089"/>
      <c r="CD73" s="2089"/>
      <c r="CE73" s="2090"/>
      <c r="CF73" s="2088"/>
      <c r="CG73" s="2089"/>
      <c r="CH73" s="2089"/>
      <c r="CI73" s="2090"/>
      <c r="CJ73" s="2088"/>
      <c r="CK73" s="2089"/>
      <c r="CL73" s="2089"/>
      <c r="CM73" s="2090"/>
      <c r="CN73" s="2088">
        <f t="shared" si="4"/>
        <v>0</v>
      </c>
      <c r="CO73" s="2089"/>
      <c r="CP73" s="2089"/>
      <c r="CQ73" s="2090"/>
    </row>
    <row r="74" spans="1:95" ht="19.5" customHeight="1">
      <c r="A74" s="1293" t="s">
        <v>41</v>
      </c>
      <c r="B74" s="1277"/>
      <c r="C74" s="1294"/>
      <c r="D74" s="1290"/>
      <c r="E74" s="1244"/>
      <c r="F74" s="1244"/>
      <c r="G74" s="1245"/>
      <c r="H74" s="1245"/>
      <c r="I74" s="1245"/>
      <c r="J74" s="1245"/>
      <c r="K74" s="1245"/>
      <c r="L74" s="1245"/>
      <c r="M74" s="1245"/>
      <c r="N74" s="1245"/>
      <c r="O74" s="1245"/>
      <c r="P74" s="1245"/>
      <c r="Q74" s="1291"/>
      <c r="R74" s="1291"/>
      <c r="S74" s="1292"/>
      <c r="T74" s="1292"/>
      <c r="U74" s="1281" t="s">
        <v>585</v>
      </c>
      <c r="V74" s="1282"/>
      <c r="W74" s="2091">
        <f>SUM(W72:AA73)</f>
        <v>79931</v>
      </c>
      <c r="X74" s="2089"/>
      <c r="Y74" s="2089"/>
      <c r="Z74" s="2089"/>
      <c r="AA74" s="2090"/>
      <c r="AB74" s="2091">
        <f>SUM(AB72:AE73)</f>
        <v>285419</v>
      </c>
      <c r="AC74" s="2089"/>
      <c r="AD74" s="2089"/>
      <c r="AE74" s="2090"/>
      <c r="AF74" s="2091">
        <f>SUM(AF72:AI73)</f>
        <v>1002863</v>
      </c>
      <c r="AG74" s="2089"/>
      <c r="AH74" s="2089"/>
      <c r="AI74" s="2090"/>
      <c r="AJ74" s="2091">
        <f>SUM(AJ72:AM73)</f>
        <v>2807886</v>
      </c>
      <c r="AK74" s="2089"/>
      <c r="AL74" s="2089"/>
      <c r="AM74" s="2090"/>
      <c r="AN74" s="2091">
        <f>SUM(AN72:AQ73)</f>
        <v>2516686</v>
      </c>
      <c r="AO74" s="2089"/>
      <c r="AP74" s="2089"/>
      <c r="AQ74" s="2090"/>
      <c r="AR74" s="2091">
        <f>SUM(AR72:AU73)</f>
        <v>7190</v>
      </c>
      <c r="AS74" s="2089"/>
      <c r="AT74" s="2089"/>
      <c r="AU74" s="2090"/>
      <c r="AV74" s="2091">
        <f>SUM(AV72:AY73)</f>
        <v>400</v>
      </c>
      <c r="AW74" s="2089"/>
      <c r="AX74" s="2089"/>
      <c r="AY74" s="2090"/>
      <c r="AZ74" s="2091">
        <f>SUM(AZ72:BC73)</f>
        <v>1014567</v>
      </c>
      <c r="BA74" s="2089"/>
      <c r="BB74" s="2089"/>
      <c r="BC74" s="2090"/>
      <c r="BD74" s="2091">
        <f>SUM(BD72:BG73)</f>
        <v>14590536</v>
      </c>
      <c r="BE74" s="2089"/>
      <c r="BF74" s="2089"/>
      <c r="BG74" s="2090"/>
      <c r="BH74" s="2091">
        <f>SUM(BH72:BK73)</f>
        <v>8503</v>
      </c>
      <c r="BI74" s="2089"/>
      <c r="BJ74" s="2089"/>
      <c r="BK74" s="2090"/>
      <c r="BL74" s="2091">
        <f>SUM(BL72:BO73)</f>
        <v>15000</v>
      </c>
      <c r="BM74" s="2089"/>
      <c r="BN74" s="2089"/>
      <c r="BO74" s="2090"/>
      <c r="BP74" s="2091">
        <f>SUM(BP72:BS73)</f>
        <v>3000</v>
      </c>
      <c r="BQ74" s="2089"/>
      <c r="BR74" s="2089"/>
      <c r="BS74" s="2090"/>
      <c r="BT74" s="2091">
        <f>SUM(BT72:BW73)</f>
        <v>30262</v>
      </c>
      <c r="BU74" s="2089"/>
      <c r="BV74" s="2089"/>
      <c r="BW74" s="2090"/>
      <c r="BX74" s="2091">
        <f>SUM(BX72:CA73)</f>
        <v>9353</v>
      </c>
      <c r="BY74" s="2089"/>
      <c r="BZ74" s="2089"/>
      <c r="CA74" s="2090"/>
      <c r="CB74" s="2091">
        <f>SUM(CB72:CE73)</f>
        <v>5000</v>
      </c>
      <c r="CC74" s="2089"/>
      <c r="CD74" s="2089"/>
      <c r="CE74" s="2090"/>
      <c r="CF74" s="2091">
        <f>SUM(CF72:CI73)</f>
        <v>2538</v>
      </c>
      <c r="CG74" s="2089"/>
      <c r="CH74" s="2089"/>
      <c r="CI74" s="2090"/>
      <c r="CJ74" s="2091">
        <f>SUM(CJ72:CM73)</f>
        <v>10790</v>
      </c>
      <c r="CK74" s="2089"/>
      <c r="CL74" s="2089"/>
      <c r="CM74" s="2090"/>
      <c r="CN74" s="2088">
        <f t="shared" si="4"/>
        <v>22389924</v>
      </c>
      <c r="CO74" s="2089"/>
      <c r="CP74" s="2089"/>
      <c r="CQ74" s="2090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3:6" ht="21.75" customHeight="1">
      <c r="C102" s="1295"/>
      <c r="D102" s="1295"/>
      <c r="E102" s="1295"/>
      <c r="F102" s="1295"/>
    </row>
    <row r="103" spans="3:6" ht="21.75" customHeight="1">
      <c r="C103" s="1295"/>
      <c r="D103" s="1295"/>
      <c r="E103" s="1295"/>
      <c r="F103" s="1295"/>
    </row>
    <row r="104" spans="3:6" ht="21.75" customHeight="1">
      <c r="C104" s="1295"/>
      <c r="D104" s="1295"/>
      <c r="E104" s="1295"/>
      <c r="F104" s="1295"/>
    </row>
    <row r="105" spans="3:6" ht="21.75" customHeight="1">
      <c r="C105" s="1295"/>
      <c r="D105" s="1295"/>
      <c r="E105" s="1295"/>
      <c r="F105" s="1295"/>
    </row>
    <row r="106" spans="3:6" ht="21.75" customHeight="1">
      <c r="C106" s="1295"/>
      <c r="D106" s="1295"/>
      <c r="E106" s="1295"/>
      <c r="F106" s="1295"/>
    </row>
    <row r="107" spans="3:6" ht="21.75" customHeight="1">
      <c r="C107" s="1295"/>
      <c r="D107" s="1295"/>
      <c r="E107" s="1295"/>
      <c r="F107" s="1295"/>
    </row>
    <row r="108" spans="3:6" ht="21.75" customHeight="1">
      <c r="C108" s="1295"/>
      <c r="D108" s="1295"/>
      <c r="E108" s="1295"/>
      <c r="F108" s="1295"/>
    </row>
    <row r="109" spans="3:6" ht="21.75" customHeight="1">
      <c r="C109" s="1295"/>
      <c r="D109" s="1295"/>
      <c r="E109" s="1295"/>
      <c r="F109" s="1295"/>
    </row>
    <row r="110" spans="3:6" ht="21.75" customHeight="1">
      <c r="C110" s="1295"/>
      <c r="D110" s="1295"/>
      <c r="E110" s="1295"/>
      <c r="F110" s="1295"/>
    </row>
    <row r="111" spans="3:6" ht="21.75" customHeight="1">
      <c r="C111" s="1295"/>
      <c r="D111" s="1295"/>
      <c r="E111" s="1295"/>
      <c r="F111" s="1295"/>
    </row>
    <row r="112" spans="3:6" ht="21.75" customHeight="1">
      <c r="C112" s="1295"/>
      <c r="D112" s="1295"/>
      <c r="E112" s="1295"/>
      <c r="F112" s="1295"/>
    </row>
    <row r="113" spans="3:6" ht="21.75" customHeight="1">
      <c r="C113" s="1295"/>
      <c r="D113" s="1295"/>
      <c r="E113" s="1295"/>
      <c r="F113" s="1295"/>
    </row>
    <row r="114" spans="3:6" ht="21.75" customHeight="1">
      <c r="C114" s="1295"/>
      <c r="D114" s="1295"/>
      <c r="E114" s="1295"/>
      <c r="F114" s="1295"/>
    </row>
    <row r="115" spans="3:6" ht="21.75" customHeight="1">
      <c r="C115" s="1295"/>
      <c r="D115" s="1295"/>
      <c r="E115" s="1295"/>
      <c r="F115" s="1295"/>
    </row>
    <row r="116" spans="3:6" ht="21.75" customHeight="1">
      <c r="C116" s="1295"/>
      <c r="D116" s="1295"/>
      <c r="E116" s="1295"/>
      <c r="F116" s="1295"/>
    </row>
    <row r="117" spans="3:6" ht="21.75" customHeight="1">
      <c r="C117" s="1295"/>
      <c r="D117" s="1295"/>
      <c r="E117" s="1295"/>
      <c r="F117" s="1295"/>
    </row>
    <row r="118" spans="3:6" ht="21.75" customHeight="1">
      <c r="C118" s="1295"/>
      <c r="D118" s="1295"/>
      <c r="E118" s="1295"/>
      <c r="F118" s="1295"/>
    </row>
    <row r="119" spans="3:6" ht="21.75" customHeight="1">
      <c r="C119" s="1295"/>
      <c r="D119" s="1295"/>
      <c r="E119" s="1295"/>
      <c r="F119" s="1295"/>
    </row>
    <row r="120" spans="3:6" ht="21.75" customHeight="1">
      <c r="C120" s="1295"/>
      <c r="D120" s="1295"/>
      <c r="E120" s="1295"/>
      <c r="F120" s="1295"/>
    </row>
    <row r="121" spans="3:6" ht="21.75" customHeight="1">
      <c r="C121" s="1295"/>
      <c r="D121" s="1295"/>
      <c r="E121" s="1295"/>
      <c r="F121" s="1295"/>
    </row>
    <row r="122" spans="3:6" ht="21.75" customHeight="1">
      <c r="C122" s="1295"/>
      <c r="D122" s="1295"/>
      <c r="E122" s="1295"/>
      <c r="F122" s="1295"/>
    </row>
    <row r="123" spans="3:6" ht="21.75" customHeight="1">
      <c r="C123" s="1295"/>
      <c r="D123" s="1295"/>
      <c r="E123" s="1295"/>
      <c r="F123" s="1295"/>
    </row>
    <row r="124" spans="3:6" ht="21.75" customHeight="1">
      <c r="C124" s="1295"/>
      <c r="D124" s="1295"/>
      <c r="E124" s="1295"/>
      <c r="F124" s="1295"/>
    </row>
    <row r="125" spans="3:6" ht="21.75" customHeight="1">
      <c r="C125" s="1295"/>
      <c r="D125" s="1295"/>
      <c r="E125" s="1295"/>
      <c r="F125" s="1295"/>
    </row>
    <row r="126" spans="3:6" ht="21.75" customHeight="1">
      <c r="C126" s="1295"/>
      <c r="D126" s="1295"/>
      <c r="E126" s="1295"/>
      <c r="F126" s="1295"/>
    </row>
    <row r="127" spans="3:6" ht="21.75" customHeight="1">
      <c r="C127" s="1295"/>
      <c r="D127" s="1295"/>
      <c r="E127" s="1295"/>
      <c r="F127" s="1295"/>
    </row>
    <row r="128" spans="3:6" ht="21.75" customHeight="1">
      <c r="C128" s="1295"/>
      <c r="D128" s="1295"/>
      <c r="E128" s="1295"/>
      <c r="F128" s="1295"/>
    </row>
    <row r="129" spans="3:6" ht="21.75" customHeight="1">
      <c r="C129" s="1295"/>
      <c r="D129" s="1295"/>
      <c r="E129" s="1295"/>
      <c r="F129" s="1295"/>
    </row>
    <row r="130" spans="3:6" ht="21.75" customHeight="1">
      <c r="C130" s="1295"/>
      <c r="D130" s="1295"/>
      <c r="E130" s="1295"/>
      <c r="F130" s="1295"/>
    </row>
    <row r="131" spans="3:6" ht="21.75" customHeight="1">
      <c r="C131" s="1295"/>
      <c r="D131" s="1295"/>
      <c r="E131" s="1295"/>
      <c r="F131" s="1295"/>
    </row>
    <row r="132" spans="3:6" ht="21.75" customHeight="1">
      <c r="C132" s="1295"/>
      <c r="D132" s="1295"/>
      <c r="E132" s="1295"/>
      <c r="F132" s="1295"/>
    </row>
    <row r="133" spans="3:6" ht="21.75" customHeight="1">
      <c r="C133" s="1295"/>
      <c r="D133" s="1295"/>
      <c r="E133" s="1295"/>
      <c r="F133" s="1295"/>
    </row>
    <row r="134" spans="3:6" ht="21.75" customHeight="1">
      <c r="C134" s="1295"/>
      <c r="D134" s="1295"/>
      <c r="E134" s="1295"/>
      <c r="F134" s="1295"/>
    </row>
    <row r="135" spans="3:6" ht="21.75" customHeight="1">
      <c r="C135" s="1295"/>
      <c r="D135" s="1295"/>
      <c r="E135" s="1295"/>
      <c r="F135" s="1295"/>
    </row>
    <row r="136" spans="3:6" ht="21.75" customHeight="1">
      <c r="C136" s="1295"/>
      <c r="D136" s="1295"/>
      <c r="E136" s="1295"/>
      <c r="F136" s="1295"/>
    </row>
    <row r="137" spans="3:6" ht="21.75" customHeight="1">
      <c r="C137" s="1295"/>
      <c r="D137" s="1295"/>
      <c r="E137" s="1295"/>
      <c r="F137" s="1295"/>
    </row>
    <row r="138" spans="3:6" ht="21.75" customHeight="1">
      <c r="C138" s="1295"/>
      <c r="D138" s="1295"/>
      <c r="E138" s="1295"/>
      <c r="F138" s="1295"/>
    </row>
    <row r="139" spans="3:6" ht="21.75" customHeight="1">
      <c r="C139" s="1295"/>
      <c r="D139" s="1295"/>
      <c r="E139" s="1295"/>
      <c r="F139" s="1295"/>
    </row>
    <row r="140" spans="3:6" ht="21.75" customHeight="1">
      <c r="C140" s="1295"/>
      <c r="D140" s="1295"/>
      <c r="E140" s="1295"/>
      <c r="F140" s="1295"/>
    </row>
    <row r="141" spans="3:6" ht="21.75" customHeight="1">
      <c r="C141" s="1295"/>
      <c r="D141" s="1295"/>
      <c r="E141" s="1295"/>
      <c r="F141" s="1295"/>
    </row>
    <row r="142" spans="3:6" ht="21.75" customHeight="1">
      <c r="C142" s="1295"/>
      <c r="D142" s="1295"/>
      <c r="E142" s="1295"/>
      <c r="F142" s="1295"/>
    </row>
    <row r="143" spans="3:6" ht="21.75" customHeight="1">
      <c r="C143" s="1295"/>
      <c r="D143" s="1295"/>
      <c r="E143" s="1295"/>
      <c r="F143" s="1295"/>
    </row>
    <row r="144" spans="3:6" ht="21.75" customHeight="1">
      <c r="C144" s="1295"/>
      <c r="D144" s="1295"/>
      <c r="E144" s="1295"/>
      <c r="F144" s="1295"/>
    </row>
    <row r="145" spans="3:6" ht="21.75" customHeight="1">
      <c r="C145" s="1295"/>
      <c r="D145" s="1295"/>
      <c r="E145" s="1295"/>
      <c r="F145" s="1295"/>
    </row>
    <row r="146" spans="3:6" ht="21.75" customHeight="1">
      <c r="C146" s="1295"/>
      <c r="D146" s="1295"/>
      <c r="E146" s="1295"/>
      <c r="F146" s="1295"/>
    </row>
    <row r="147" spans="3:6" ht="21.75" customHeight="1">
      <c r="C147" s="1295"/>
      <c r="D147" s="1295"/>
      <c r="E147" s="1295"/>
      <c r="F147" s="1295"/>
    </row>
    <row r="148" spans="3:6" ht="21.75" customHeight="1">
      <c r="C148" s="1295"/>
      <c r="D148" s="1295"/>
      <c r="E148" s="1295"/>
      <c r="F148" s="1295"/>
    </row>
    <row r="149" spans="3:6" ht="21.75" customHeight="1">
      <c r="C149" s="1295"/>
      <c r="D149" s="1295"/>
      <c r="E149" s="1295"/>
      <c r="F149" s="1295"/>
    </row>
    <row r="150" spans="3:6" ht="21.75" customHeight="1">
      <c r="C150" s="1295"/>
      <c r="D150" s="1295"/>
      <c r="E150" s="1295"/>
      <c r="F150" s="1295"/>
    </row>
    <row r="151" spans="3:6" ht="21.75" customHeight="1">
      <c r="C151" s="1295"/>
      <c r="D151" s="1295"/>
      <c r="E151" s="1295"/>
      <c r="F151" s="1295"/>
    </row>
    <row r="152" spans="3:6" ht="21.75" customHeight="1">
      <c r="C152" s="1295"/>
      <c r="D152" s="1295"/>
      <c r="E152" s="1295"/>
      <c r="F152" s="1295"/>
    </row>
    <row r="153" spans="3:6" ht="21.75" customHeight="1">
      <c r="C153" s="1295"/>
      <c r="D153" s="1295"/>
      <c r="E153" s="1295"/>
      <c r="F153" s="1295"/>
    </row>
    <row r="154" spans="3:6" ht="21.75" customHeight="1">
      <c r="C154" s="1295"/>
      <c r="D154" s="1295"/>
      <c r="E154" s="1295"/>
      <c r="F154" s="1295"/>
    </row>
    <row r="155" spans="3:6" ht="21.75" customHeight="1">
      <c r="C155" s="1295"/>
      <c r="D155" s="1295"/>
      <c r="E155" s="1295"/>
      <c r="F155" s="1295"/>
    </row>
    <row r="156" spans="3:6" ht="21.75" customHeight="1">
      <c r="C156" s="1295"/>
      <c r="D156" s="1295"/>
      <c r="E156" s="1295"/>
      <c r="F156" s="1295"/>
    </row>
    <row r="157" spans="3:6" ht="21.75" customHeight="1">
      <c r="C157" s="1295"/>
      <c r="D157" s="1295"/>
      <c r="E157" s="1295"/>
      <c r="F157" s="1295"/>
    </row>
    <row r="158" spans="3:6" ht="21.75" customHeight="1">
      <c r="C158" s="1295"/>
      <c r="D158" s="1295"/>
      <c r="E158" s="1295"/>
      <c r="F158" s="1295"/>
    </row>
    <row r="159" spans="3:6" ht="21.75" customHeight="1">
      <c r="C159" s="1295"/>
      <c r="D159" s="1295"/>
      <c r="E159" s="1295"/>
      <c r="F159" s="1295"/>
    </row>
    <row r="160" spans="3:6" ht="21.75" customHeight="1">
      <c r="C160" s="1295"/>
      <c r="D160" s="1295"/>
      <c r="E160" s="1295"/>
      <c r="F160" s="1295"/>
    </row>
    <row r="161" spans="3:6" ht="21.75" customHeight="1">
      <c r="C161" s="1295"/>
      <c r="D161" s="1295"/>
      <c r="E161" s="1295"/>
      <c r="F161" s="1295"/>
    </row>
    <row r="162" spans="3:6" ht="21.75" customHeight="1">
      <c r="C162" s="1295"/>
      <c r="D162" s="1295"/>
      <c r="E162" s="1295"/>
      <c r="F162" s="1295"/>
    </row>
    <row r="163" spans="3:6" ht="21.75" customHeight="1">
      <c r="C163" s="1295"/>
      <c r="D163" s="1295"/>
      <c r="E163" s="1295"/>
      <c r="F163" s="1295"/>
    </row>
    <row r="164" spans="3:6" ht="21.75" customHeight="1">
      <c r="C164" s="1295"/>
      <c r="D164" s="1295"/>
      <c r="E164" s="1295"/>
      <c r="F164" s="1295"/>
    </row>
    <row r="165" spans="3:6" ht="21.75" customHeight="1">
      <c r="C165" s="1295"/>
      <c r="D165" s="1295"/>
      <c r="E165" s="1295"/>
      <c r="F165" s="1295"/>
    </row>
    <row r="166" spans="3:6" ht="21.75" customHeight="1">
      <c r="C166" s="1295"/>
      <c r="D166" s="1295"/>
      <c r="E166" s="1295"/>
      <c r="F166" s="1295"/>
    </row>
    <row r="167" spans="3:6" ht="21.75" customHeight="1">
      <c r="C167" s="1295"/>
      <c r="D167" s="1295"/>
      <c r="E167" s="1295"/>
      <c r="F167" s="1295"/>
    </row>
    <row r="168" spans="3:6" ht="21.75" customHeight="1">
      <c r="C168" s="1295"/>
      <c r="D168" s="1295"/>
      <c r="E168" s="1295"/>
      <c r="F168" s="1295"/>
    </row>
    <row r="169" spans="3:6" ht="21.75" customHeight="1">
      <c r="C169" s="1295"/>
      <c r="D169" s="1295"/>
      <c r="E169" s="1295"/>
      <c r="F169" s="1295"/>
    </row>
    <row r="170" spans="3:6" ht="21.75" customHeight="1">
      <c r="C170" s="1295"/>
      <c r="D170" s="1295"/>
      <c r="E170" s="1295"/>
      <c r="F170" s="1295"/>
    </row>
    <row r="171" spans="3:6" ht="21.75" customHeight="1">
      <c r="C171" s="1295"/>
      <c r="D171" s="1295"/>
      <c r="E171" s="1295"/>
      <c r="F171" s="1295"/>
    </row>
    <row r="172" spans="3:6" ht="21.75" customHeight="1">
      <c r="C172" s="1295"/>
      <c r="D172" s="1295"/>
      <c r="E172" s="1295"/>
      <c r="F172" s="1295"/>
    </row>
    <row r="173" spans="3:6" ht="21.75" customHeight="1">
      <c r="C173" s="1295"/>
      <c r="D173" s="1295"/>
      <c r="E173" s="1295"/>
      <c r="F173" s="1295"/>
    </row>
    <row r="174" spans="3:6" ht="21.75" customHeight="1">
      <c r="C174" s="1295"/>
      <c r="D174" s="1295"/>
      <c r="E174" s="1295"/>
      <c r="F174" s="1295"/>
    </row>
    <row r="175" spans="3:6" ht="21.75" customHeight="1">
      <c r="C175" s="1295"/>
      <c r="D175" s="1295"/>
      <c r="E175" s="1295"/>
      <c r="F175" s="1295"/>
    </row>
    <row r="176" spans="3:6" ht="21.75" customHeight="1">
      <c r="C176" s="1295"/>
      <c r="D176" s="1295"/>
      <c r="E176" s="1295"/>
      <c r="F176" s="1295"/>
    </row>
    <row r="177" spans="3:6" ht="21.75" customHeight="1">
      <c r="C177" s="1295"/>
      <c r="D177" s="1295"/>
      <c r="E177" s="1295"/>
      <c r="F177" s="1295"/>
    </row>
    <row r="178" spans="3:6" ht="12.75">
      <c r="C178" s="1295"/>
      <c r="D178" s="1295"/>
      <c r="E178" s="1295"/>
      <c r="F178" s="1295"/>
    </row>
    <row r="179" spans="3:6" ht="12.75">
      <c r="C179" s="1295"/>
      <c r="D179" s="1295"/>
      <c r="E179" s="1295"/>
      <c r="F179" s="1295"/>
    </row>
    <row r="180" spans="3:6" ht="12.75">
      <c r="C180" s="1295"/>
      <c r="D180" s="1295"/>
      <c r="E180" s="1295"/>
      <c r="F180" s="1295"/>
    </row>
    <row r="181" spans="3:6" ht="12.75">
      <c r="C181" s="1295"/>
      <c r="D181" s="1295"/>
      <c r="E181" s="1295"/>
      <c r="F181" s="1295"/>
    </row>
    <row r="182" spans="3:6" ht="12.75">
      <c r="C182" s="1295"/>
      <c r="D182" s="1295"/>
      <c r="E182" s="1295"/>
      <c r="F182" s="1295"/>
    </row>
    <row r="183" spans="3:6" ht="12.75">
      <c r="C183" s="1295"/>
      <c r="D183" s="1295"/>
      <c r="E183" s="1295"/>
      <c r="F183" s="1295"/>
    </row>
    <row r="184" spans="3:6" ht="12.75">
      <c r="C184" s="1295"/>
      <c r="D184" s="1295"/>
      <c r="E184" s="1295"/>
      <c r="F184" s="1295"/>
    </row>
  </sheetData>
  <mergeCells count="1015">
    <mergeCell ref="CR31:CR32"/>
    <mergeCell ref="CR51:CR52"/>
    <mergeCell ref="CR21:CU21"/>
    <mergeCell ref="BD26:BG26"/>
    <mergeCell ref="BD25:BG25"/>
    <mergeCell ref="BD23:BG23"/>
    <mergeCell ref="BD22:BG22"/>
    <mergeCell ref="BD30:BG30"/>
    <mergeCell ref="BD29:BG29"/>
    <mergeCell ref="BD28:BG28"/>
    <mergeCell ref="BD27:BG27"/>
    <mergeCell ref="BD35:BG35"/>
    <mergeCell ref="BD34:BG34"/>
    <mergeCell ref="BD33:BG33"/>
    <mergeCell ref="BD31:BG32"/>
    <mergeCell ref="BD39:BG39"/>
    <mergeCell ref="BD38:BG38"/>
    <mergeCell ref="BD37:BG37"/>
    <mergeCell ref="BD36:BG36"/>
    <mergeCell ref="BD43:BG43"/>
    <mergeCell ref="BD42:BG42"/>
    <mergeCell ref="BD41:BG41"/>
    <mergeCell ref="BD40:BG40"/>
    <mergeCell ref="BD47:BG47"/>
    <mergeCell ref="BD46:BG46"/>
    <mergeCell ref="BD45:BG45"/>
    <mergeCell ref="BD44:BG44"/>
    <mergeCell ref="BD51:BG52"/>
    <mergeCell ref="BD50:BG50"/>
    <mergeCell ref="BD49:BG49"/>
    <mergeCell ref="BD48:BG48"/>
    <mergeCell ref="BD56:BG56"/>
    <mergeCell ref="BD55:BG55"/>
    <mergeCell ref="BD54:BG54"/>
    <mergeCell ref="BD53:BG53"/>
    <mergeCell ref="BD60:BG60"/>
    <mergeCell ref="BD59:BG59"/>
    <mergeCell ref="BD58:BG58"/>
    <mergeCell ref="BD57:BG57"/>
    <mergeCell ref="BD64:BG64"/>
    <mergeCell ref="BD63:BG63"/>
    <mergeCell ref="BD62:BG62"/>
    <mergeCell ref="BD61:BG61"/>
    <mergeCell ref="BD68:BG68"/>
    <mergeCell ref="BD67:BG67"/>
    <mergeCell ref="BD66:BG66"/>
    <mergeCell ref="BD65:BG65"/>
    <mergeCell ref="BD72:BG72"/>
    <mergeCell ref="BD71:BG71"/>
    <mergeCell ref="BD70:BG70"/>
    <mergeCell ref="BD69:BG69"/>
    <mergeCell ref="AZ69:BC69"/>
    <mergeCell ref="AZ70:BC70"/>
    <mergeCell ref="AZ71:BC71"/>
    <mergeCell ref="AZ72:BC72"/>
    <mergeCell ref="AZ65:BC65"/>
    <mergeCell ref="AZ66:BC66"/>
    <mergeCell ref="AZ67:BC67"/>
    <mergeCell ref="AZ68:BC68"/>
    <mergeCell ref="AZ61:BC61"/>
    <mergeCell ref="AZ62:BC62"/>
    <mergeCell ref="AZ63:BC63"/>
    <mergeCell ref="AZ64:BC64"/>
    <mergeCell ref="AZ57:BC57"/>
    <mergeCell ref="AZ58:BC58"/>
    <mergeCell ref="AZ59:BC59"/>
    <mergeCell ref="AZ60:BC60"/>
    <mergeCell ref="AZ53:BC53"/>
    <mergeCell ref="AZ54:BC54"/>
    <mergeCell ref="AZ55:BC55"/>
    <mergeCell ref="AZ56:BC56"/>
    <mergeCell ref="AZ48:BC48"/>
    <mergeCell ref="AZ49:BC49"/>
    <mergeCell ref="AZ50:BC50"/>
    <mergeCell ref="AZ51:BC52"/>
    <mergeCell ref="AZ44:BC44"/>
    <mergeCell ref="AZ45:BC45"/>
    <mergeCell ref="AZ46:BC46"/>
    <mergeCell ref="AZ47:BC47"/>
    <mergeCell ref="AZ40:BC40"/>
    <mergeCell ref="AZ41:BC41"/>
    <mergeCell ref="AZ42:BC42"/>
    <mergeCell ref="AZ43:BC43"/>
    <mergeCell ref="AZ36:BC36"/>
    <mergeCell ref="AZ37:BC37"/>
    <mergeCell ref="AZ38:BC38"/>
    <mergeCell ref="AZ39:BC39"/>
    <mergeCell ref="AZ31:BC32"/>
    <mergeCell ref="AZ33:BC33"/>
    <mergeCell ref="AZ34:BC34"/>
    <mergeCell ref="AZ35:BC35"/>
    <mergeCell ref="AZ27:BC27"/>
    <mergeCell ref="AZ28:BC28"/>
    <mergeCell ref="AZ29:BC29"/>
    <mergeCell ref="AZ30:BC30"/>
    <mergeCell ref="AZ22:BC22"/>
    <mergeCell ref="AZ23:BC23"/>
    <mergeCell ref="AZ25:BC25"/>
    <mergeCell ref="AZ26:BC26"/>
    <mergeCell ref="AZ20:BC20"/>
    <mergeCell ref="BD20:BG20"/>
    <mergeCell ref="AZ21:BC21"/>
    <mergeCell ref="BD21:BG21"/>
    <mergeCell ref="BD18:BG18"/>
    <mergeCell ref="BD19:BG19"/>
    <mergeCell ref="AZ17:BC17"/>
    <mergeCell ref="AZ18:BC18"/>
    <mergeCell ref="AZ19:BC19"/>
    <mergeCell ref="AV17:AY17"/>
    <mergeCell ref="AZ16:BC16"/>
    <mergeCell ref="BD16:BG16"/>
    <mergeCell ref="BD17:BG17"/>
    <mergeCell ref="AV21:AY21"/>
    <mergeCell ref="AV20:AY20"/>
    <mergeCell ref="AV19:AY19"/>
    <mergeCell ref="AV18:AY18"/>
    <mergeCell ref="AV26:AY26"/>
    <mergeCell ref="AV25:AY25"/>
    <mergeCell ref="AV23:AY23"/>
    <mergeCell ref="AV22:AY22"/>
    <mergeCell ref="AV30:AY30"/>
    <mergeCell ref="AV29:AY29"/>
    <mergeCell ref="AV28:AY28"/>
    <mergeCell ref="AV27:AY27"/>
    <mergeCell ref="AV35:AY35"/>
    <mergeCell ref="AV34:AY34"/>
    <mergeCell ref="AV33:AY33"/>
    <mergeCell ref="AV31:AY32"/>
    <mergeCell ref="AV39:AY39"/>
    <mergeCell ref="AV38:AY38"/>
    <mergeCell ref="AV37:AY37"/>
    <mergeCell ref="AV36:AY36"/>
    <mergeCell ref="AV43:AY43"/>
    <mergeCell ref="AV42:AY42"/>
    <mergeCell ref="AV41:AY41"/>
    <mergeCell ref="AV40:AY40"/>
    <mergeCell ref="AV47:AY47"/>
    <mergeCell ref="AV46:AY46"/>
    <mergeCell ref="AV45:AY45"/>
    <mergeCell ref="AV44:AY44"/>
    <mergeCell ref="AV51:AY52"/>
    <mergeCell ref="AV50:AY50"/>
    <mergeCell ref="AV49:AY49"/>
    <mergeCell ref="AV48:AY48"/>
    <mergeCell ref="AV56:AY56"/>
    <mergeCell ref="AV55:AY55"/>
    <mergeCell ref="AV54:AY54"/>
    <mergeCell ref="AV53:AY53"/>
    <mergeCell ref="AV60:AY60"/>
    <mergeCell ref="AV59:AY59"/>
    <mergeCell ref="AV58:AY58"/>
    <mergeCell ref="AV57:AY57"/>
    <mergeCell ref="AV64:AY64"/>
    <mergeCell ref="AV63:AY63"/>
    <mergeCell ref="AV62:AY62"/>
    <mergeCell ref="AV61:AY61"/>
    <mergeCell ref="AV68:AY68"/>
    <mergeCell ref="AV67:AY67"/>
    <mergeCell ref="AV66:AY66"/>
    <mergeCell ref="AV65:AY65"/>
    <mergeCell ref="AV72:AY72"/>
    <mergeCell ref="AV71:AY71"/>
    <mergeCell ref="AV70:AY70"/>
    <mergeCell ref="AV69:AY69"/>
    <mergeCell ref="AV74:AY74"/>
    <mergeCell ref="AZ74:BC74"/>
    <mergeCell ref="BD74:BG74"/>
    <mergeCell ref="AV73:AY73"/>
    <mergeCell ref="AZ73:BC73"/>
    <mergeCell ref="BD73:BG73"/>
    <mergeCell ref="AR70:AU70"/>
    <mergeCell ref="AR71:AU71"/>
    <mergeCell ref="AR73:AU73"/>
    <mergeCell ref="AR74:AU74"/>
    <mergeCell ref="AR72:AU72"/>
    <mergeCell ref="AR66:AU66"/>
    <mergeCell ref="AR67:AU67"/>
    <mergeCell ref="AR68:AU68"/>
    <mergeCell ref="AR69:AU69"/>
    <mergeCell ref="AR62:AU62"/>
    <mergeCell ref="AR63:AU63"/>
    <mergeCell ref="AR64:AU64"/>
    <mergeCell ref="AR65:AU65"/>
    <mergeCell ref="AR58:AU58"/>
    <mergeCell ref="AR59:AU59"/>
    <mergeCell ref="AR60:AU60"/>
    <mergeCell ref="AR61:AU61"/>
    <mergeCell ref="AR54:AU54"/>
    <mergeCell ref="AR55:AU55"/>
    <mergeCell ref="AR56:AU56"/>
    <mergeCell ref="AR57:AU57"/>
    <mergeCell ref="AR49:AU49"/>
    <mergeCell ref="AR50:AU50"/>
    <mergeCell ref="AR51:AU52"/>
    <mergeCell ref="AR53:AU53"/>
    <mergeCell ref="AR45:AU45"/>
    <mergeCell ref="AR46:AU46"/>
    <mergeCell ref="AR47:AU47"/>
    <mergeCell ref="AR48:AU48"/>
    <mergeCell ref="AR41:AU41"/>
    <mergeCell ref="AR42:AU42"/>
    <mergeCell ref="AR43:AU43"/>
    <mergeCell ref="AR44:AU44"/>
    <mergeCell ref="AR37:AU37"/>
    <mergeCell ref="AR38:AU38"/>
    <mergeCell ref="AR39:AU39"/>
    <mergeCell ref="AR40:AU40"/>
    <mergeCell ref="AR33:AU33"/>
    <mergeCell ref="AR34:AU34"/>
    <mergeCell ref="AR35:AU35"/>
    <mergeCell ref="AR36:AU36"/>
    <mergeCell ref="AR28:AU28"/>
    <mergeCell ref="AR29:AU29"/>
    <mergeCell ref="AR30:AU30"/>
    <mergeCell ref="AR31:AU32"/>
    <mergeCell ref="AR23:AU23"/>
    <mergeCell ref="AR25:AU25"/>
    <mergeCell ref="AR26:AU26"/>
    <mergeCell ref="AR27:AU27"/>
    <mergeCell ref="AR19:AU19"/>
    <mergeCell ref="AR20:AU20"/>
    <mergeCell ref="AR21:AU21"/>
    <mergeCell ref="AR22:AU22"/>
    <mergeCell ref="AN16:AQ16"/>
    <mergeCell ref="AR16:AU16"/>
    <mergeCell ref="AR17:AU17"/>
    <mergeCell ref="AR18:AU18"/>
    <mergeCell ref="AN20:AQ20"/>
    <mergeCell ref="AN19:AQ19"/>
    <mergeCell ref="AN18:AQ18"/>
    <mergeCell ref="AN17:AQ17"/>
    <mergeCell ref="AN25:AQ25"/>
    <mergeCell ref="AN23:AQ23"/>
    <mergeCell ref="AN22:AQ22"/>
    <mergeCell ref="AN21:AQ21"/>
    <mergeCell ref="AN29:AQ29"/>
    <mergeCell ref="AN28:AQ28"/>
    <mergeCell ref="AN27:AQ27"/>
    <mergeCell ref="AN26:AQ26"/>
    <mergeCell ref="AN34:AQ34"/>
    <mergeCell ref="AN33:AQ33"/>
    <mergeCell ref="AN31:AQ32"/>
    <mergeCell ref="AN30:AQ30"/>
    <mergeCell ref="AN38:AQ38"/>
    <mergeCell ref="AN37:AQ37"/>
    <mergeCell ref="AN36:AQ36"/>
    <mergeCell ref="AN35:AQ35"/>
    <mergeCell ref="AN42:AQ42"/>
    <mergeCell ref="AN41:AQ41"/>
    <mergeCell ref="AN40:AQ40"/>
    <mergeCell ref="AN39:AQ39"/>
    <mergeCell ref="AN46:AQ46"/>
    <mergeCell ref="AN45:AQ45"/>
    <mergeCell ref="AN44:AQ44"/>
    <mergeCell ref="AN43:AQ43"/>
    <mergeCell ref="AN50:AQ50"/>
    <mergeCell ref="AN49:AQ49"/>
    <mergeCell ref="AN48:AQ48"/>
    <mergeCell ref="AN47:AQ47"/>
    <mergeCell ref="AN55:AQ55"/>
    <mergeCell ref="AN54:AQ54"/>
    <mergeCell ref="AN53:AQ53"/>
    <mergeCell ref="AN51:AQ52"/>
    <mergeCell ref="AN59:AQ59"/>
    <mergeCell ref="AN58:AQ58"/>
    <mergeCell ref="AN57:AQ57"/>
    <mergeCell ref="AN56:AQ56"/>
    <mergeCell ref="AN63:AQ63"/>
    <mergeCell ref="AN62:AQ62"/>
    <mergeCell ref="AN61:AQ61"/>
    <mergeCell ref="AN60:AQ60"/>
    <mergeCell ref="AN67:AQ67"/>
    <mergeCell ref="AN66:AQ66"/>
    <mergeCell ref="AN65:AQ65"/>
    <mergeCell ref="AN64:AQ64"/>
    <mergeCell ref="AN71:AQ71"/>
    <mergeCell ref="AN70:AQ70"/>
    <mergeCell ref="AN69:AQ69"/>
    <mergeCell ref="AN68:AQ68"/>
    <mergeCell ref="AJ74:AM74"/>
    <mergeCell ref="AN74:AQ74"/>
    <mergeCell ref="AN73:AQ73"/>
    <mergeCell ref="AN72:AQ72"/>
    <mergeCell ref="AJ70:AM70"/>
    <mergeCell ref="AJ71:AM71"/>
    <mergeCell ref="AJ72:AM72"/>
    <mergeCell ref="AJ73:AM73"/>
    <mergeCell ref="AJ66:AM66"/>
    <mergeCell ref="AJ67:AM67"/>
    <mergeCell ref="AJ68:AM68"/>
    <mergeCell ref="AJ69:AM69"/>
    <mergeCell ref="AJ62:AM62"/>
    <mergeCell ref="AJ63:AM63"/>
    <mergeCell ref="AJ64:AM64"/>
    <mergeCell ref="AJ65:AM65"/>
    <mergeCell ref="AJ50:AM50"/>
    <mergeCell ref="AJ51:AM52"/>
    <mergeCell ref="AJ53:AM53"/>
    <mergeCell ref="AJ54:AM54"/>
    <mergeCell ref="AJ46:AM46"/>
    <mergeCell ref="AJ47:AM47"/>
    <mergeCell ref="AJ48:AM48"/>
    <mergeCell ref="AJ49:AM49"/>
    <mergeCell ref="AJ42:AM42"/>
    <mergeCell ref="AJ43:AM43"/>
    <mergeCell ref="AJ44:AM44"/>
    <mergeCell ref="AJ45:AM45"/>
    <mergeCell ref="AJ38:AM38"/>
    <mergeCell ref="AJ39:AM39"/>
    <mergeCell ref="AJ40:AM40"/>
    <mergeCell ref="AJ41:AM41"/>
    <mergeCell ref="AJ34:AM34"/>
    <mergeCell ref="AJ35:AM35"/>
    <mergeCell ref="AJ36:AM36"/>
    <mergeCell ref="AJ37:AM37"/>
    <mergeCell ref="AJ29:AM29"/>
    <mergeCell ref="AJ30:AM30"/>
    <mergeCell ref="AJ31:AM32"/>
    <mergeCell ref="AJ33:AM33"/>
    <mergeCell ref="AJ25:AM25"/>
    <mergeCell ref="AJ26:AM26"/>
    <mergeCell ref="AJ27:AM27"/>
    <mergeCell ref="AJ28:AM28"/>
    <mergeCell ref="AJ20:AM20"/>
    <mergeCell ref="AJ21:AM21"/>
    <mergeCell ref="AJ22:AM22"/>
    <mergeCell ref="AJ23:AM23"/>
    <mergeCell ref="AJ16:AM16"/>
    <mergeCell ref="AJ17:AM17"/>
    <mergeCell ref="AJ18:AM18"/>
    <mergeCell ref="AJ19:AM19"/>
    <mergeCell ref="AF70:AI70"/>
    <mergeCell ref="AF71:AI71"/>
    <mergeCell ref="AF72:AI72"/>
    <mergeCell ref="AF73:AI73"/>
    <mergeCell ref="AF66:AI66"/>
    <mergeCell ref="AF67:AI67"/>
    <mergeCell ref="AF68:AI68"/>
    <mergeCell ref="AF69:AI69"/>
    <mergeCell ref="AF62:AI62"/>
    <mergeCell ref="AF63:AI63"/>
    <mergeCell ref="AF64:AI64"/>
    <mergeCell ref="AF65:AI65"/>
    <mergeCell ref="AF58:AI58"/>
    <mergeCell ref="AF59:AI59"/>
    <mergeCell ref="AF60:AI60"/>
    <mergeCell ref="AF61:AI61"/>
    <mergeCell ref="AF54:AI54"/>
    <mergeCell ref="AF55:AI55"/>
    <mergeCell ref="AF56:AI56"/>
    <mergeCell ref="AF57:AI57"/>
    <mergeCell ref="AF49:AI49"/>
    <mergeCell ref="AF50:AI50"/>
    <mergeCell ref="AF51:AI52"/>
    <mergeCell ref="AF53:AI53"/>
    <mergeCell ref="AF45:AI45"/>
    <mergeCell ref="AF46:AI46"/>
    <mergeCell ref="AF47:AI47"/>
    <mergeCell ref="AF48:AI48"/>
    <mergeCell ref="AF41:AI41"/>
    <mergeCell ref="AF42:AI42"/>
    <mergeCell ref="AF43:AI43"/>
    <mergeCell ref="AF44:AI44"/>
    <mergeCell ref="AF37:AI37"/>
    <mergeCell ref="AF38:AI38"/>
    <mergeCell ref="AF39:AI39"/>
    <mergeCell ref="AF40:AI40"/>
    <mergeCell ref="AF33:AI33"/>
    <mergeCell ref="AF34:AI34"/>
    <mergeCell ref="AF35:AI35"/>
    <mergeCell ref="AF36:AI36"/>
    <mergeCell ref="AF23:AI23"/>
    <mergeCell ref="AF25:AI25"/>
    <mergeCell ref="AF26:AI26"/>
    <mergeCell ref="AF27:AI27"/>
    <mergeCell ref="AF19:AI19"/>
    <mergeCell ref="AF20:AI20"/>
    <mergeCell ref="AF21:AI21"/>
    <mergeCell ref="AF22:AI22"/>
    <mergeCell ref="AB22:AE22"/>
    <mergeCell ref="AB21:AE21"/>
    <mergeCell ref="AB20:AE20"/>
    <mergeCell ref="AB19:AE19"/>
    <mergeCell ref="AB27:AE27"/>
    <mergeCell ref="AB26:AE26"/>
    <mergeCell ref="AB25:AE25"/>
    <mergeCell ref="AB23:AE23"/>
    <mergeCell ref="AB31:AE32"/>
    <mergeCell ref="AB30:AE30"/>
    <mergeCell ref="AB29:AE29"/>
    <mergeCell ref="AB28:AE28"/>
    <mergeCell ref="AF28:AI28"/>
    <mergeCell ref="AF29:AI29"/>
    <mergeCell ref="AF30:AI30"/>
    <mergeCell ref="AF31:AI32"/>
    <mergeCell ref="AB36:AE36"/>
    <mergeCell ref="AB35:AE35"/>
    <mergeCell ref="AB34:AE34"/>
    <mergeCell ref="AB33:AE33"/>
    <mergeCell ref="AB40:AE40"/>
    <mergeCell ref="AB39:AE39"/>
    <mergeCell ref="AB38:AE38"/>
    <mergeCell ref="AB37:AE37"/>
    <mergeCell ref="AB44:AE44"/>
    <mergeCell ref="AB43:AE43"/>
    <mergeCell ref="AB42:AE42"/>
    <mergeCell ref="AB41:AE41"/>
    <mergeCell ref="AB48:AE48"/>
    <mergeCell ref="AB47:AE47"/>
    <mergeCell ref="AB46:AE46"/>
    <mergeCell ref="AB45:AE45"/>
    <mergeCell ref="AB53:AE53"/>
    <mergeCell ref="AB51:AE52"/>
    <mergeCell ref="AB50:AE50"/>
    <mergeCell ref="AB49:AE49"/>
    <mergeCell ref="AB57:AE57"/>
    <mergeCell ref="AB56:AE56"/>
    <mergeCell ref="AB55:AE55"/>
    <mergeCell ref="AB54:AE54"/>
    <mergeCell ref="AB61:AE61"/>
    <mergeCell ref="AB60:AE60"/>
    <mergeCell ref="AB59:AE59"/>
    <mergeCell ref="AB58:AE58"/>
    <mergeCell ref="AB65:AE65"/>
    <mergeCell ref="AB64:AE64"/>
    <mergeCell ref="AB63:AE63"/>
    <mergeCell ref="AB62:AE62"/>
    <mergeCell ref="AB69:AE69"/>
    <mergeCell ref="AB68:AE68"/>
    <mergeCell ref="AB67:AE67"/>
    <mergeCell ref="AB66:AE66"/>
    <mergeCell ref="AB73:AE73"/>
    <mergeCell ref="AB72:AE72"/>
    <mergeCell ref="AB71:AE71"/>
    <mergeCell ref="AB70:AE70"/>
    <mergeCell ref="W74:AA74"/>
    <mergeCell ref="AB74:AE74"/>
    <mergeCell ref="AF74:AI74"/>
    <mergeCell ref="AJ55:AM55"/>
    <mergeCell ref="AJ56:AM56"/>
    <mergeCell ref="AJ57:AM57"/>
    <mergeCell ref="AJ58:AM58"/>
    <mergeCell ref="AJ59:AM59"/>
    <mergeCell ref="AJ60:AM60"/>
    <mergeCell ref="AJ61:AM61"/>
    <mergeCell ref="W70:AA70"/>
    <mergeCell ref="W71:AA71"/>
    <mergeCell ref="W72:AA72"/>
    <mergeCell ref="W73:AA73"/>
    <mergeCell ref="W66:AA66"/>
    <mergeCell ref="W67:AA67"/>
    <mergeCell ref="W68:AA68"/>
    <mergeCell ref="W69:AA69"/>
    <mergeCell ref="W62:AA62"/>
    <mergeCell ref="W63:AA63"/>
    <mergeCell ref="W64:AA64"/>
    <mergeCell ref="W65:AA65"/>
    <mergeCell ref="W58:AA58"/>
    <mergeCell ref="W59:AA59"/>
    <mergeCell ref="W60:AA60"/>
    <mergeCell ref="W61:AA61"/>
    <mergeCell ref="W54:AA54"/>
    <mergeCell ref="W55:AA55"/>
    <mergeCell ref="W56:AA56"/>
    <mergeCell ref="W57:AA57"/>
    <mergeCell ref="W49:AA49"/>
    <mergeCell ref="W50:AA50"/>
    <mergeCell ref="W51:AA52"/>
    <mergeCell ref="W53:AA53"/>
    <mergeCell ref="W45:AA45"/>
    <mergeCell ref="W46:AA46"/>
    <mergeCell ref="W47:AA47"/>
    <mergeCell ref="W48:AA48"/>
    <mergeCell ref="W41:AA41"/>
    <mergeCell ref="W42:AA42"/>
    <mergeCell ref="W43:AA43"/>
    <mergeCell ref="W44:AA44"/>
    <mergeCell ref="W37:AA37"/>
    <mergeCell ref="W38:AA38"/>
    <mergeCell ref="W39:AA39"/>
    <mergeCell ref="W40:AA40"/>
    <mergeCell ref="W33:AA33"/>
    <mergeCell ref="W34:AA34"/>
    <mergeCell ref="W35:AA35"/>
    <mergeCell ref="W36:AA36"/>
    <mergeCell ref="W28:AA28"/>
    <mergeCell ref="W29:AA29"/>
    <mergeCell ref="W30:AA30"/>
    <mergeCell ref="W31:AA32"/>
    <mergeCell ref="W23:AA23"/>
    <mergeCell ref="W25:AA25"/>
    <mergeCell ref="W26:AA26"/>
    <mergeCell ref="W27:AA27"/>
    <mergeCell ref="W19:AA19"/>
    <mergeCell ref="W20:AA20"/>
    <mergeCell ref="W21:AA21"/>
    <mergeCell ref="W22:AA22"/>
    <mergeCell ref="AU6:BC6"/>
    <mergeCell ref="W16:AA16"/>
    <mergeCell ref="W17:AA17"/>
    <mergeCell ref="W18:AA18"/>
    <mergeCell ref="AB18:AE18"/>
    <mergeCell ref="AB17:AE17"/>
    <mergeCell ref="AB16:AE16"/>
    <mergeCell ref="AF16:AI16"/>
    <mergeCell ref="AF17:AI17"/>
    <mergeCell ref="AF18:AI18"/>
    <mergeCell ref="R10:U10"/>
    <mergeCell ref="B56:T56"/>
    <mergeCell ref="U25:V25"/>
    <mergeCell ref="U31:V32"/>
    <mergeCell ref="U51:V52"/>
    <mergeCell ref="BH16:BK16"/>
    <mergeCell ref="BL16:BO16"/>
    <mergeCell ref="BP16:BS16"/>
    <mergeCell ref="BT16:BW16"/>
    <mergeCell ref="BX16:CA16"/>
    <mergeCell ref="CB16:CE16"/>
    <mergeCell ref="CJ16:CM16"/>
    <mergeCell ref="CN16:CQ16"/>
    <mergeCell ref="BH17:BK17"/>
    <mergeCell ref="BL17:BO17"/>
    <mergeCell ref="BP17:BS17"/>
    <mergeCell ref="BT17:BW17"/>
    <mergeCell ref="BX17:CA17"/>
    <mergeCell ref="CB17:CE17"/>
    <mergeCell ref="CF17:CI17"/>
    <mergeCell ref="CJ17:CM17"/>
    <mergeCell ref="CN17:CQ17"/>
    <mergeCell ref="BH18:BK18"/>
    <mergeCell ref="BL18:BO18"/>
    <mergeCell ref="BP18:BS18"/>
    <mergeCell ref="BT18:BW18"/>
    <mergeCell ref="BX18:CA18"/>
    <mergeCell ref="CB18:CE18"/>
    <mergeCell ref="CF18:CI18"/>
    <mergeCell ref="CJ18:CM18"/>
    <mergeCell ref="CN18:CQ18"/>
    <mergeCell ref="BH19:BK19"/>
    <mergeCell ref="BL19:BO19"/>
    <mergeCell ref="BP19:BS19"/>
    <mergeCell ref="BT19:BW19"/>
    <mergeCell ref="BX19:CA19"/>
    <mergeCell ref="CB19:CE19"/>
    <mergeCell ref="CF19:CI19"/>
    <mergeCell ref="CJ19:CM19"/>
    <mergeCell ref="CN19:CQ19"/>
    <mergeCell ref="BH20:BK20"/>
    <mergeCell ref="BL20:BO20"/>
    <mergeCell ref="BP20:BS20"/>
    <mergeCell ref="BT20:BW20"/>
    <mergeCell ref="BX20:CA20"/>
    <mergeCell ref="CB20:CE20"/>
    <mergeCell ref="CF20:CI20"/>
    <mergeCell ref="CJ20:CM20"/>
    <mergeCell ref="CN20:CQ20"/>
    <mergeCell ref="BH21:BK21"/>
    <mergeCell ref="BL21:BO21"/>
    <mergeCell ref="BP21:BS21"/>
    <mergeCell ref="BT21:BW21"/>
    <mergeCell ref="BX21:CA21"/>
    <mergeCell ref="CB21:CE21"/>
    <mergeCell ref="CF21:CI21"/>
    <mergeCell ref="CJ21:CM21"/>
    <mergeCell ref="CN21:CQ21"/>
    <mergeCell ref="BH22:BK22"/>
    <mergeCell ref="BL22:BO22"/>
    <mergeCell ref="BP22:BS22"/>
    <mergeCell ref="BT22:BW22"/>
    <mergeCell ref="BX22:CA22"/>
    <mergeCell ref="CB22:CE22"/>
    <mergeCell ref="CF22:CI22"/>
    <mergeCell ref="CJ22:CM22"/>
    <mergeCell ref="CN22:CQ22"/>
    <mergeCell ref="BH23:BK23"/>
    <mergeCell ref="BL23:BO23"/>
    <mergeCell ref="BP23:BS23"/>
    <mergeCell ref="BT23:BW23"/>
    <mergeCell ref="BX23:CA23"/>
    <mergeCell ref="CB23:CE23"/>
    <mergeCell ref="CF23:CI23"/>
    <mergeCell ref="CJ23:CM23"/>
    <mergeCell ref="CN23:CQ23"/>
    <mergeCell ref="BH25:BK25"/>
    <mergeCell ref="BL25:BO25"/>
    <mergeCell ref="BP25:BS25"/>
    <mergeCell ref="BT25:BW25"/>
    <mergeCell ref="BX25:CA25"/>
    <mergeCell ref="CB25:CE25"/>
    <mergeCell ref="CF25:CI25"/>
    <mergeCell ref="CJ25:CM25"/>
    <mergeCell ref="CN25:CQ25"/>
    <mergeCell ref="BH26:BK26"/>
    <mergeCell ref="BL26:BO26"/>
    <mergeCell ref="BP26:BS26"/>
    <mergeCell ref="BT26:BW26"/>
    <mergeCell ref="BX26:CA26"/>
    <mergeCell ref="CB26:CE26"/>
    <mergeCell ref="CF26:CI26"/>
    <mergeCell ref="CJ26:CM26"/>
    <mergeCell ref="CN26:CQ26"/>
    <mergeCell ref="BH27:BK27"/>
    <mergeCell ref="BL27:BO27"/>
    <mergeCell ref="BP27:BS27"/>
    <mergeCell ref="BT27:BW27"/>
    <mergeCell ref="BX27:CA27"/>
    <mergeCell ref="CB27:CE27"/>
    <mergeCell ref="CF27:CI27"/>
    <mergeCell ref="CJ27:CM27"/>
    <mergeCell ref="CN27:CQ27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BH29:BK29"/>
    <mergeCell ref="BL29:BO29"/>
    <mergeCell ref="BP29:BS29"/>
    <mergeCell ref="BT29:BW29"/>
    <mergeCell ref="BX29:CA29"/>
    <mergeCell ref="CB29:CE29"/>
    <mergeCell ref="CF29:CI29"/>
    <mergeCell ref="CJ29:CM29"/>
    <mergeCell ref="CN29:CQ29"/>
    <mergeCell ref="BH30:BK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BH31:BK32"/>
    <mergeCell ref="BL31:BO32"/>
    <mergeCell ref="BP31:BS32"/>
    <mergeCell ref="BT31:BW32"/>
    <mergeCell ref="BX31:CA32"/>
    <mergeCell ref="CB31:CE32"/>
    <mergeCell ref="CF31:CI32"/>
    <mergeCell ref="CJ31:CM32"/>
    <mergeCell ref="CN31:CQ32"/>
    <mergeCell ref="BH33:BK33"/>
    <mergeCell ref="BL33:BO33"/>
    <mergeCell ref="BP33:BS33"/>
    <mergeCell ref="BT33:BW33"/>
    <mergeCell ref="BX33:CA33"/>
    <mergeCell ref="CB33:CE33"/>
    <mergeCell ref="CF33:CI33"/>
    <mergeCell ref="CJ33:CM33"/>
    <mergeCell ref="CN33:CQ33"/>
    <mergeCell ref="BH34:BK34"/>
    <mergeCell ref="BL34:BO34"/>
    <mergeCell ref="BP34:BS34"/>
    <mergeCell ref="BT34:BW34"/>
    <mergeCell ref="BX34:CA34"/>
    <mergeCell ref="CB34:CE34"/>
    <mergeCell ref="CF34:CI34"/>
    <mergeCell ref="CJ34:CM34"/>
    <mergeCell ref="CN34:CQ34"/>
    <mergeCell ref="BH35:BK35"/>
    <mergeCell ref="BL35:BO35"/>
    <mergeCell ref="BP35:BS35"/>
    <mergeCell ref="BT35:BW35"/>
    <mergeCell ref="BX35:CA35"/>
    <mergeCell ref="CB35:CE35"/>
    <mergeCell ref="CF35:CI35"/>
    <mergeCell ref="CJ35:CM35"/>
    <mergeCell ref="CN35:CQ35"/>
    <mergeCell ref="BH36:BK36"/>
    <mergeCell ref="BL36:BO36"/>
    <mergeCell ref="BP36:BS36"/>
    <mergeCell ref="BT36:BW36"/>
    <mergeCell ref="BX36:CA36"/>
    <mergeCell ref="CB36:CE36"/>
    <mergeCell ref="CF36:CI36"/>
    <mergeCell ref="CJ36:CM36"/>
    <mergeCell ref="CN36:CQ36"/>
    <mergeCell ref="BH37:BK37"/>
    <mergeCell ref="BL37:BO37"/>
    <mergeCell ref="BP37:BS37"/>
    <mergeCell ref="BT37:BW37"/>
    <mergeCell ref="BX37:CA37"/>
    <mergeCell ref="CB37:CE37"/>
    <mergeCell ref="CF37:CI37"/>
    <mergeCell ref="CJ37:CM37"/>
    <mergeCell ref="CN37:CQ37"/>
    <mergeCell ref="BH38:BK38"/>
    <mergeCell ref="BL38:BO38"/>
    <mergeCell ref="BP38:BS38"/>
    <mergeCell ref="BT38:BW38"/>
    <mergeCell ref="BX38:CA38"/>
    <mergeCell ref="CB38:CE38"/>
    <mergeCell ref="CF38:CI38"/>
    <mergeCell ref="CJ38:CM38"/>
    <mergeCell ref="CN38:CQ38"/>
    <mergeCell ref="BH39:BK39"/>
    <mergeCell ref="BL39:BO39"/>
    <mergeCell ref="BP39:BS39"/>
    <mergeCell ref="BT39:BW39"/>
    <mergeCell ref="BX39:CA39"/>
    <mergeCell ref="CB39:CE39"/>
    <mergeCell ref="CF39:CI39"/>
    <mergeCell ref="CJ39:CM39"/>
    <mergeCell ref="CN39:CQ39"/>
    <mergeCell ref="BH40:BK40"/>
    <mergeCell ref="BL40:BO40"/>
    <mergeCell ref="BP40:BS40"/>
    <mergeCell ref="BT40:BW40"/>
    <mergeCell ref="BX40:CA40"/>
    <mergeCell ref="CB40:CE40"/>
    <mergeCell ref="CF40:CI40"/>
    <mergeCell ref="CJ40:CM40"/>
    <mergeCell ref="CN40:CQ40"/>
    <mergeCell ref="BH41:BK41"/>
    <mergeCell ref="BL41:BO41"/>
    <mergeCell ref="BP41:BS41"/>
    <mergeCell ref="BT41:BW41"/>
    <mergeCell ref="BX41:CA41"/>
    <mergeCell ref="CB41:CE41"/>
    <mergeCell ref="CF41:CI41"/>
    <mergeCell ref="CJ41:CM41"/>
    <mergeCell ref="CN41:CQ41"/>
    <mergeCell ref="BH42:BK42"/>
    <mergeCell ref="BL42:BO42"/>
    <mergeCell ref="BP42:BS42"/>
    <mergeCell ref="BT42:BW42"/>
    <mergeCell ref="BX42:CA42"/>
    <mergeCell ref="CB42:CE42"/>
    <mergeCell ref="CF42:CI42"/>
    <mergeCell ref="CJ42:CM42"/>
    <mergeCell ref="CN42:CQ42"/>
    <mergeCell ref="BH43:BK43"/>
    <mergeCell ref="BL43:BO43"/>
    <mergeCell ref="BP43:BS43"/>
    <mergeCell ref="BT43:BW43"/>
    <mergeCell ref="BX43:CA43"/>
    <mergeCell ref="CB43:CE43"/>
    <mergeCell ref="CF43:CI43"/>
    <mergeCell ref="CJ43:CM43"/>
    <mergeCell ref="CN43:CQ43"/>
    <mergeCell ref="BH44:BK44"/>
    <mergeCell ref="BL44:BO44"/>
    <mergeCell ref="BP44:BS44"/>
    <mergeCell ref="BT44:BW44"/>
    <mergeCell ref="BX44:CA44"/>
    <mergeCell ref="CB44:CE44"/>
    <mergeCell ref="CF44:CI44"/>
    <mergeCell ref="CJ44:CM44"/>
    <mergeCell ref="CN44:CQ44"/>
    <mergeCell ref="BH45:BK45"/>
    <mergeCell ref="BL45:BO45"/>
    <mergeCell ref="BP45:BS45"/>
    <mergeCell ref="BT45:BW45"/>
    <mergeCell ref="BX45:CA45"/>
    <mergeCell ref="CB45:CE45"/>
    <mergeCell ref="CF45:CI45"/>
    <mergeCell ref="CJ45:CM45"/>
    <mergeCell ref="CN45:CQ45"/>
    <mergeCell ref="BH46:BK46"/>
    <mergeCell ref="BL46:BO46"/>
    <mergeCell ref="BP46:BS46"/>
    <mergeCell ref="BT46:BW46"/>
    <mergeCell ref="BX46:CA46"/>
    <mergeCell ref="CB46:CE46"/>
    <mergeCell ref="CF46:CI46"/>
    <mergeCell ref="CJ46:CM46"/>
    <mergeCell ref="CN46:CQ46"/>
    <mergeCell ref="BH47:BK47"/>
    <mergeCell ref="BL47:BO47"/>
    <mergeCell ref="BP47:BS47"/>
    <mergeCell ref="BT47:BW47"/>
    <mergeCell ref="BX47:CA47"/>
    <mergeCell ref="CB47:CE47"/>
    <mergeCell ref="CF47:CI47"/>
    <mergeCell ref="CJ47:CM47"/>
    <mergeCell ref="CN47:CQ47"/>
    <mergeCell ref="BH48:BK48"/>
    <mergeCell ref="BL48:BO48"/>
    <mergeCell ref="BP48:BS48"/>
    <mergeCell ref="BT48:BW48"/>
    <mergeCell ref="BX48:CA48"/>
    <mergeCell ref="CB48:CE48"/>
    <mergeCell ref="CF48:CI48"/>
    <mergeCell ref="CJ48:CM48"/>
    <mergeCell ref="CN48:CQ48"/>
    <mergeCell ref="BH49:BK49"/>
    <mergeCell ref="BL49:BO49"/>
    <mergeCell ref="BP49:BS49"/>
    <mergeCell ref="BT49:BW49"/>
    <mergeCell ref="BX49:CA49"/>
    <mergeCell ref="CB49:CE49"/>
    <mergeCell ref="CF49:CI49"/>
    <mergeCell ref="CJ49:CM49"/>
    <mergeCell ref="CN49:CQ49"/>
    <mergeCell ref="BH50:BK50"/>
    <mergeCell ref="BL50:BO50"/>
    <mergeCell ref="BP50:BS50"/>
    <mergeCell ref="BT50:BW50"/>
    <mergeCell ref="BX50:CA50"/>
    <mergeCell ref="CB50:CE50"/>
    <mergeCell ref="CF50:CI50"/>
    <mergeCell ref="CJ50:CM50"/>
    <mergeCell ref="CN50:CQ50"/>
    <mergeCell ref="BH51:BK52"/>
    <mergeCell ref="BL51:BO52"/>
    <mergeCell ref="BP51:BS52"/>
    <mergeCell ref="BT51:BW52"/>
    <mergeCell ref="BX51:CA52"/>
    <mergeCell ref="CB51:CE52"/>
    <mergeCell ref="CF51:CI52"/>
    <mergeCell ref="CJ51:CM52"/>
    <mergeCell ref="CN51:CQ52"/>
    <mergeCell ref="BH53:BK53"/>
    <mergeCell ref="BL53:BO53"/>
    <mergeCell ref="BP53:BS53"/>
    <mergeCell ref="BT53:BW53"/>
    <mergeCell ref="BX53:CA53"/>
    <mergeCell ref="CB53:CE53"/>
    <mergeCell ref="CF53:CI53"/>
    <mergeCell ref="CJ53:CM53"/>
    <mergeCell ref="CN53:CQ53"/>
    <mergeCell ref="BH54:BK54"/>
    <mergeCell ref="BL54:BO54"/>
    <mergeCell ref="BP54:BS54"/>
    <mergeCell ref="BT54:BW54"/>
    <mergeCell ref="BX54:CA54"/>
    <mergeCell ref="CB54:CE54"/>
    <mergeCell ref="CF54:CI54"/>
    <mergeCell ref="CJ54:CM54"/>
    <mergeCell ref="CN54:CQ54"/>
    <mergeCell ref="BH55:BK55"/>
    <mergeCell ref="BL55:BO55"/>
    <mergeCell ref="BP55:BS55"/>
    <mergeCell ref="BT55:BW55"/>
    <mergeCell ref="BX55:CA55"/>
    <mergeCell ref="CB55:CE55"/>
    <mergeCell ref="CF55:CI55"/>
    <mergeCell ref="CJ55:CM55"/>
    <mergeCell ref="CN55:CQ55"/>
    <mergeCell ref="BH56:BK56"/>
    <mergeCell ref="BL56:BO56"/>
    <mergeCell ref="BP56:BS56"/>
    <mergeCell ref="BT56:BW56"/>
    <mergeCell ref="BX56:CA56"/>
    <mergeCell ref="CB56:CE56"/>
    <mergeCell ref="CF56:CI56"/>
    <mergeCell ref="CJ56:CM56"/>
    <mergeCell ref="CN56:CQ56"/>
    <mergeCell ref="BH57:BK57"/>
    <mergeCell ref="BL57:BO57"/>
    <mergeCell ref="BP57:BS57"/>
    <mergeCell ref="BT57:BW57"/>
    <mergeCell ref="BX57:CA57"/>
    <mergeCell ref="CB57:CE57"/>
    <mergeCell ref="CF57:CI57"/>
    <mergeCell ref="CJ57:CM57"/>
    <mergeCell ref="CN57:CQ57"/>
    <mergeCell ref="BH58:BK58"/>
    <mergeCell ref="BL58:BO58"/>
    <mergeCell ref="BP58:BS58"/>
    <mergeCell ref="BT58:BW58"/>
    <mergeCell ref="BX58:CA58"/>
    <mergeCell ref="CB58:CE58"/>
    <mergeCell ref="CF58:CI58"/>
    <mergeCell ref="CJ58:CM58"/>
    <mergeCell ref="CN58:CQ58"/>
    <mergeCell ref="BH59:BK59"/>
    <mergeCell ref="BL59:BO59"/>
    <mergeCell ref="BP59:BS59"/>
    <mergeCell ref="BT59:BW59"/>
    <mergeCell ref="BX59:CA59"/>
    <mergeCell ref="CB59:CE59"/>
    <mergeCell ref="CF59:CI59"/>
    <mergeCell ref="CJ59:CM59"/>
    <mergeCell ref="CN59:CQ59"/>
    <mergeCell ref="BH60:BK60"/>
    <mergeCell ref="BL60:BO60"/>
    <mergeCell ref="BP60:BS60"/>
    <mergeCell ref="BT60:BW60"/>
    <mergeCell ref="BX60:CA60"/>
    <mergeCell ref="CB60:CE60"/>
    <mergeCell ref="CF60:CI60"/>
    <mergeCell ref="CJ60:CM60"/>
    <mergeCell ref="CN60:CQ60"/>
    <mergeCell ref="BH61:BK61"/>
    <mergeCell ref="BL61:BO61"/>
    <mergeCell ref="BP61:BS61"/>
    <mergeCell ref="BT61:BW61"/>
    <mergeCell ref="BX61:CA61"/>
    <mergeCell ref="CB61:CE61"/>
    <mergeCell ref="CF61:CI61"/>
    <mergeCell ref="CJ61:CM61"/>
    <mergeCell ref="CN61:CQ61"/>
    <mergeCell ref="BH62:BK62"/>
    <mergeCell ref="BL62:BO62"/>
    <mergeCell ref="BP62:BS62"/>
    <mergeCell ref="BT62:BW62"/>
    <mergeCell ref="BX62:CA62"/>
    <mergeCell ref="CB62:CE62"/>
    <mergeCell ref="CF62:CI62"/>
    <mergeCell ref="CJ62:CM62"/>
    <mergeCell ref="CN62:CQ62"/>
    <mergeCell ref="BH63:BK63"/>
    <mergeCell ref="BL63:BO63"/>
    <mergeCell ref="BP63:BS63"/>
    <mergeCell ref="BT63:BW63"/>
    <mergeCell ref="BX63:CA63"/>
    <mergeCell ref="CB63:CE63"/>
    <mergeCell ref="CF63:CI63"/>
    <mergeCell ref="CJ63:CM63"/>
    <mergeCell ref="CN63:CQ63"/>
    <mergeCell ref="BH64:BK64"/>
    <mergeCell ref="BL64:BO64"/>
    <mergeCell ref="BP64:BS64"/>
    <mergeCell ref="BT64:BW64"/>
    <mergeCell ref="BX64:CA64"/>
    <mergeCell ref="CB64:CE64"/>
    <mergeCell ref="CF64:CI64"/>
    <mergeCell ref="CJ64:CM64"/>
    <mergeCell ref="CN64:CQ64"/>
    <mergeCell ref="BH65:BK65"/>
    <mergeCell ref="BL65:BO65"/>
    <mergeCell ref="BP65:BS65"/>
    <mergeCell ref="BT65:BW65"/>
    <mergeCell ref="BX65:CA65"/>
    <mergeCell ref="CB65:CE65"/>
    <mergeCell ref="CF65:CI65"/>
    <mergeCell ref="CJ65:CM65"/>
    <mergeCell ref="CN65:CQ65"/>
    <mergeCell ref="BH66:BK66"/>
    <mergeCell ref="BL66:BO66"/>
    <mergeCell ref="BP66:BS66"/>
    <mergeCell ref="BT66:BW66"/>
    <mergeCell ref="BX66:CA66"/>
    <mergeCell ref="CB66:CE66"/>
    <mergeCell ref="CF66:CI66"/>
    <mergeCell ref="CJ66:CM66"/>
    <mergeCell ref="CN66:CQ66"/>
    <mergeCell ref="BH67:BK67"/>
    <mergeCell ref="BL67:BO67"/>
    <mergeCell ref="BP67:BS67"/>
    <mergeCell ref="BT67:BW67"/>
    <mergeCell ref="BX67:CA67"/>
    <mergeCell ref="CB67:CE67"/>
    <mergeCell ref="CF67:CI67"/>
    <mergeCell ref="CJ67:CM67"/>
    <mergeCell ref="CN67:CQ67"/>
    <mergeCell ref="BH68:BK68"/>
    <mergeCell ref="BL68:BO68"/>
    <mergeCell ref="BP68:BS68"/>
    <mergeCell ref="BT68:BW68"/>
    <mergeCell ref="BX68:CA68"/>
    <mergeCell ref="CB68:CE68"/>
    <mergeCell ref="CF68:CI68"/>
    <mergeCell ref="CJ68:CM68"/>
    <mergeCell ref="CN68:CQ68"/>
    <mergeCell ref="BH69:BK69"/>
    <mergeCell ref="BL69:BO69"/>
    <mergeCell ref="BP69:BS69"/>
    <mergeCell ref="BT69:BW69"/>
    <mergeCell ref="BX69:CA69"/>
    <mergeCell ref="CB69:CE69"/>
    <mergeCell ref="CF69:CI69"/>
    <mergeCell ref="CJ69:CM69"/>
    <mergeCell ref="CN69:CQ69"/>
    <mergeCell ref="BH70:BK70"/>
    <mergeCell ref="BL70:BO70"/>
    <mergeCell ref="BP70:BS70"/>
    <mergeCell ref="BT70:BW70"/>
    <mergeCell ref="BX70:CA70"/>
    <mergeCell ref="CB70:CE70"/>
    <mergeCell ref="CF70:CI70"/>
    <mergeCell ref="CJ70:CM70"/>
    <mergeCell ref="CN70:CQ70"/>
    <mergeCell ref="BH71:BK71"/>
    <mergeCell ref="BL71:BO71"/>
    <mergeCell ref="BP71:BS71"/>
    <mergeCell ref="BT71:BW71"/>
    <mergeCell ref="BX71:CA71"/>
    <mergeCell ref="CB71:CE71"/>
    <mergeCell ref="CF71:CI71"/>
    <mergeCell ref="CJ71:CM71"/>
    <mergeCell ref="CN71:CQ71"/>
    <mergeCell ref="BH72:BK72"/>
    <mergeCell ref="BL72:BO72"/>
    <mergeCell ref="BP72:BS72"/>
    <mergeCell ref="BT72:BW72"/>
    <mergeCell ref="BX72:CA72"/>
    <mergeCell ref="CB72:CE72"/>
    <mergeCell ref="CF72:CI72"/>
    <mergeCell ref="CJ72:CM72"/>
    <mergeCell ref="CN72:CQ72"/>
    <mergeCell ref="BH73:BK73"/>
    <mergeCell ref="BL73:BO73"/>
    <mergeCell ref="BP73:BS73"/>
    <mergeCell ref="BT73:BW73"/>
    <mergeCell ref="BX73:CA73"/>
    <mergeCell ref="CB73:CE73"/>
    <mergeCell ref="CF73:CI73"/>
    <mergeCell ref="CJ73:CM73"/>
    <mergeCell ref="CN73:CQ73"/>
    <mergeCell ref="BH74:BK74"/>
    <mergeCell ref="BL74:BO74"/>
    <mergeCell ref="BP74:BS74"/>
    <mergeCell ref="BT74:BW74"/>
    <mergeCell ref="CN74:CQ74"/>
    <mergeCell ref="BX74:CA74"/>
    <mergeCell ref="CB74:CE74"/>
    <mergeCell ref="CF74:CI74"/>
    <mergeCell ref="CJ74:CM7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8"/>
  <sheetViews>
    <sheetView zoomScaleSheetLayoutView="100" workbookViewId="0" topLeftCell="G1">
      <selection activeCell="Y28" sqref="Y28:AJ28"/>
    </sheetView>
  </sheetViews>
  <sheetFormatPr defaultColWidth="9.140625" defaultRowHeight="12.75"/>
  <cols>
    <col min="1" max="1" width="2.8515625" style="1298" customWidth="1"/>
    <col min="2" max="2" width="3.00390625" style="1298" customWidth="1"/>
    <col min="3" max="3" width="3.140625" style="1298" customWidth="1"/>
    <col min="4" max="4" width="3.28125" style="1298" customWidth="1"/>
    <col min="5" max="5" width="3.00390625" style="1298" customWidth="1"/>
    <col min="6" max="6" width="2.8515625" style="1298" customWidth="1"/>
    <col min="7" max="7" width="4.57421875" style="1298" customWidth="1"/>
    <col min="8" max="8" width="2.7109375" style="1298" customWidth="1"/>
    <col min="9" max="9" width="2.8515625" style="1298" customWidth="1"/>
    <col min="10" max="10" width="2.7109375" style="1298" customWidth="1"/>
    <col min="11" max="11" width="2.57421875" style="1298" customWidth="1"/>
    <col min="12" max="12" width="3.7109375" style="1298" customWidth="1"/>
    <col min="13" max="13" width="3.28125" style="1298" customWidth="1"/>
    <col min="14" max="14" width="3.421875" style="1298" customWidth="1"/>
    <col min="15" max="15" width="4.7109375" style="1298" customWidth="1"/>
    <col min="16" max="17" width="3.140625" style="1298" customWidth="1"/>
    <col min="18" max="18" width="2.7109375" style="1298" customWidth="1"/>
    <col min="19" max="19" width="2.8515625" style="1298" customWidth="1"/>
    <col min="20" max="20" width="3.8515625" style="1298" customWidth="1"/>
    <col min="21" max="21" width="2.8515625" style="1298" customWidth="1"/>
    <col min="22" max="22" width="3.140625" style="1298" customWidth="1"/>
    <col min="23" max="23" width="2.7109375" style="1298" customWidth="1"/>
    <col min="24" max="24" width="2.8515625" style="1298" customWidth="1"/>
    <col min="25" max="26" width="3.140625" style="1298" customWidth="1"/>
    <col min="27" max="27" width="3.7109375" style="1298" customWidth="1"/>
    <col min="28" max="28" width="3.421875" style="1298" customWidth="1"/>
    <col min="29" max="29" width="3.00390625" style="1298" customWidth="1"/>
    <col min="30" max="30" width="3.57421875" style="1298" customWidth="1"/>
    <col min="31" max="32" width="2.8515625" style="1298" customWidth="1"/>
    <col min="33" max="33" width="3.140625" style="1298" customWidth="1"/>
    <col min="34" max="34" width="3.00390625" style="1298" customWidth="1"/>
    <col min="35" max="35" width="4.00390625" style="1298" customWidth="1"/>
    <col min="36" max="36" width="7.421875" style="1298" customWidth="1"/>
    <col min="37" max="16384" width="9.140625" style="1298" customWidth="1"/>
  </cols>
  <sheetData>
    <row r="1" spans="1:36" ht="20.25">
      <c r="A1" s="1296" t="s">
        <v>42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  <c r="U1" s="1297"/>
      <c r="V1" s="1297"/>
      <c r="W1" s="1297"/>
      <c r="X1" s="1297"/>
      <c r="Y1" s="1297"/>
      <c r="Z1" s="1297"/>
      <c r="AA1" s="1297"/>
      <c r="AB1" s="1297"/>
      <c r="AC1" s="1297"/>
      <c r="AD1" s="1297"/>
      <c r="AE1" s="1297"/>
      <c r="AF1" s="1297"/>
      <c r="AG1" s="1297"/>
      <c r="AH1" s="1297"/>
      <c r="AI1" s="1297"/>
      <c r="AJ1" s="1297"/>
    </row>
    <row r="2" spans="35:36" ht="22.5" customHeight="1">
      <c r="AI2" s="1299"/>
      <c r="AJ2" s="1299"/>
    </row>
    <row r="3" spans="28:36" ht="12.75">
      <c r="AB3" s="2118" t="s">
        <v>43</v>
      </c>
      <c r="AC3" s="2118"/>
      <c r="AD3" s="2118"/>
      <c r="AE3" s="2118"/>
      <c r="AF3" s="2118"/>
      <c r="AG3" s="2118"/>
      <c r="AH3" s="2118"/>
      <c r="AI3" s="2118"/>
      <c r="AJ3" s="2118"/>
    </row>
    <row r="4" spans="28:36" ht="12.75">
      <c r="AB4" s="1300" t="s">
        <v>255</v>
      </c>
      <c r="AC4" s="1300"/>
      <c r="AD4" s="1300"/>
      <c r="AE4" s="1300"/>
      <c r="AF4" s="1300"/>
      <c r="AG4" s="1300"/>
      <c r="AH4" s="1300"/>
      <c r="AI4" s="1300"/>
      <c r="AJ4" s="1300"/>
    </row>
    <row r="5" ht="22.5" customHeight="1" thickBot="1"/>
    <row r="6" spans="1:36" ht="18" customHeight="1" thickBot="1">
      <c r="A6" s="1301">
        <v>5</v>
      </c>
      <c r="B6" s="1302">
        <v>1</v>
      </c>
      <c r="C6" s="1302">
        <v>3</v>
      </c>
      <c r="D6" s="1302">
        <v>0</v>
      </c>
      <c r="E6" s="1302">
        <v>0</v>
      </c>
      <c r="F6" s="1303">
        <v>9</v>
      </c>
      <c r="H6" s="1301">
        <v>1</v>
      </c>
      <c r="I6" s="1302">
        <v>2</v>
      </c>
      <c r="J6" s="1302">
        <v>5</v>
      </c>
      <c r="K6" s="1303">
        <v>4</v>
      </c>
      <c r="M6" s="1301">
        <v>0</v>
      </c>
      <c r="N6" s="1303">
        <v>1</v>
      </c>
      <c r="O6" s="1304"/>
      <c r="P6" s="1301">
        <v>2</v>
      </c>
      <c r="Q6" s="1302">
        <v>8</v>
      </c>
      <c r="R6" s="1302">
        <v>0</v>
      </c>
      <c r="S6" s="1303">
        <v>0</v>
      </c>
      <c r="U6" s="1301">
        <v>7</v>
      </c>
      <c r="V6" s="1302">
        <v>5</v>
      </c>
      <c r="W6" s="1302">
        <v>1</v>
      </c>
      <c r="X6" s="1302">
        <v>1</v>
      </c>
      <c r="Y6" s="1302">
        <v>1</v>
      </c>
      <c r="Z6" s="1303">
        <v>5</v>
      </c>
      <c r="AB6" s="1305">
        <v>2</v>
      </c>
      <c r="AC6" s="1306">
        <v>4</v>
      </c>
      <c r="AE6" s="1305">
        <v>2</v>
      </c>
      <c r="AF6" s="1307">
        <v>0</v>
      </c>
      <c r="AG6" s="1307">
        <v>0</v>
      </c>
      <c r="AH6" s="1308">
        <v>5</v>
      </c>
      <c r="AJ6" s="1309">
        <v>2</v>
      </c>
    </row>
    <row r="7" spans="1:36" ht="38.25">
      <c r="A7" s="1310" t="s">
        <v>226</v>
      </c>
      <c r="B7" s="1310"/>
      <c r="C7" s="1310"/>
      <c r="D7" s="1310"/>
      <c r="E7" s="1310"/>
      <c r="F7" s="1310"/>
      <c r="G7" s="1311"/>
      <c r="H7" s="1310" t="s">
        <v>227</v>
      </c>
      <c r="I7" s="1310"/>
      <c r="J7" s="1310"/>
      <c r="K7" s="1310"/>
      <c r="L7" s="1311"/>
      <c r="M7" s="1312" t="s">
        <v>256</v>
      </c>
      <c r="N7" s="1312"/>
      <c r="O7" s="1311"/>
      <c r="P7" s="1312" t="s">
        <v>463</v>
      </c>
      <c r="Q7" s="1312"/>
      <c r="R7" s="1312"/>
      <c r="S7" s="1312"/>
      <c r="T7" s="1311"/>
      <c r="U7" s="1310" t="s">
        <v>230</v>
      </c>
      <c r="V7" s="1310"/>
      <c r="W7" s="1310"/>
      <c r="X7" s="1310"/>
      <c r="Y7" s="1310"/>
      <c r="Z7" s="1310"/>
      <c r="AB7" s="1310" t="s">
        <v>258</v>
      </c>
      <c r="AC7" s="1310"/>
      <c r="AE7" s="1310" t="s">
        <v>259</v>
      </c>
      <c r="AF7" s="1310"/>
      <c r="AG7" s="1310"/>
      <c r="AH7" s="1310"/>
      <c r="AJ7" s="1310" t="s">
        <v>260</v>
      </c>
    </row>
    <row r="8" ht="25.5" customHeight="1"/>
    <row r="9" spans="32:36" ht="15.75" thickBot="1">
      <c r="AF9" s="2119" t="s">
        <v>261</v>
      </c>
      <c r="AG9" s="2119"/>
      <c r="AH9" s="2119"/>
      <c r="AI9" s="2119"/>
      <c r="AJ9" s="2119"/>
    </row>
    <row r="10" spans="1:36" ht="36.75" customHeight="1">
      <c r="A10" s="2173" t="s">
        <v>825</v>
      </c>
      <c r="B10" s="2174"/>
      <c r="C10" s="2174"/>
      <c r="D10" s="2174"/>
      <c r="E10" s="2174"/>
      <c r="F10" s="2174"/>
      <c r="G10" s="2174"/>
      <c r="H10" s="2174"/>
      <c r="I10" s="2174"/>
      <c r="J10" s="2174"/>
      <c r="K10" s="2174"/>
      <c r="L10" s="2174"/>
      <c r="M10" s="2174"/>
      <c r="N10" s="2174"/>
      <c r="O10" s="2174"/>
      <c r="P10" s="2174"/>
      <c r="Q10" s="2174"/>
      <c r="R10" s="2174"/>
      <c r="S10" s="2174"/>
      <c r="T10" s="2174"/>
      <c r="U10" s="2175"/>
      <c r="V10" s="2148" t="s">
        <v>263</v>
      </c>
      <c r="W10" s="2149"/>
      <c r="X10" s="2150"/>
      <c r="Y10" s="2143" t="s">
        <v>44</v>
      </c>
      <c r="Z10" s="2144"/>
      <c r="AA10" s="2144"/>
      <c r="AB10" s="2144"/>
      <c r="AC10" s="2144"/>
      <c r="AD10" s="2144"/>
      <c r="AE10" s="2144"/>
      <c r="AF10" s="2144"/>
      <c r="AG10" s="2144"/>
      <c r="AH10" s="2144"/>
      <c r="AI10" s="2144"/>
      <c r="AJ10" s="2145"/>
    </row>
    <row r="11" spans="1:36" ht="18">
      <c r="A11" s="2182">
        <v>1</v>
      </c>
      <c r="B11" s="2183"/>
      <c r="C11" s="2183"/>
      <c r="D11" s="2183"/>
      <c r="E11" s="2183"/>
      <c r="F11" s="2183"/>
      <c r="G11" s="2183"/>
      <c r="H11" s="2183"/>
      <c r="I11" s="2183"/>
      <c r="J11" s="2183"/>
      <c r="K11" s="2183"/>
      <c r="L11" s="2183"/>
      <c r="M11" s="2183"/>
      <c r="N11" s="2183"/>
      <c r="O11" s="2183"/>
      <c r="P11" s="2183"/>
      <c r="Q11" s="2183"/>
      <c r="R11" s="2183"/>
      <c r="S11" s="2183"/>
      <c r="T11" s="2183"/>
      <c r="U11" s="2183"/>
      <c r="V11" s="2146">
        <v>2</v>
      </c>
      <c r="W11" s="2146"/>
      <c r="X11" s="2146"/>
      <c r="Y11" s="2146">
        <v>3</v>
      </c>
      <c r="Z11" s="2146"/>
      <c r="AA11" s="2146"/>
      <c r="AB11" s="2146"/>
      <c r="AC11" s="2146"/>
      <c r="AD11" s="2146"/>
      <c r="AE11" s="2146"/>
      <c r="AF11" s="2146"/>
      <c r="AG11" s="2146"/>
      <c r="AH11" s="2146"/>
      <c r="AI11" s="2146"/>
      <c r="AJ11" s="2147"/>
    </row>
    <row r="12" spans="1:36" ht="21" customHeight="1">
      <c r="A12" s="2176" t="s">
        <v>45</v>
      </c>
      <c r="B12" s="2177"/>
      <c r="C12" s="2177"/>
      <c r="D12" s="2177"/>
      <c r="E12" s="2177"/>
      <c r="F12" s="2177"/>
      <c r="G12" s="2177"/>
      <c r="H12" s="2177"/>
      <c r="I12" s="2177"/>
      <c r="J12" s="2177"/>
      <c r="K12" s="2177"/>
      <c r="L12" s="2177"/>
      <c r="M12" s="2177"/>
      <c r="N12" s="2177"/>
      <c r="O12" s="2177"/>
      <c r="P12" s="2177"/>
      <c r="Q12" s="2177"/>
      <c r="R12" s="2177"/>
      <c r="S12" s="2177"/>
      <c r="T12" s="2177"/>
      <c r="U12" s="2178"/>
      <c r="V12" s="2135"/>
      <c r="W12" s="2136"/>
      <c r="X12" s="2137"/>
      <c r="Y12" s="2133">
        <v>3770385</v>
      </c>
      <c r="Z12" s="2133"/>
      <c r="AA12" s="2133"/>
      <c r="AB12" s="2133"/>
      <c r="AC12" s="2133"/>
      <c r="AD12" s="2133"/>
      <c r="AE12" s="2133"/>
      <c r="AF12" s="2133"/>
      <c r="AG12" s="2133"/>
      <c r="AH12" s="2133"/>
      <c r="AI12" s="2133"/>
      <c r="AJ12" s="2134"/>
    </row>
    <row r="13" spans="1:36" ht="18.75" customHeight="1">
      <c r="A13" s="2179" t="s">
        <v>46</v>
      </c>
      <c r="B13" s="2180"/>
      <c r="C13" s="2180"/>
      <c r="D13" s="2180"/>
      <c r="E13" s="2180"/>
      <c r="F13" s="2180"/>
      <c r="G13" s="2180"/>
      <c r="H13" s="2180"/>
      <c r="I13" s="2180"/>
      <c r="J13" s="2180"/>
      <c r="K13" s="2180"/>
      <c r="L13" s="2180"/>
      <c r="M13" s="2180"/>
      <c r="N13" s="2180"/>
      <c r="O13" s="2180"/>
      <c r="P13" s="2180"/>
      <c r="Q13" s="2180"/>
      <c r="R13" s="2180"/>
      <c r="S13" s="2180"/>
      <c r="T13" s="2180"/>
      <c r="U13" s="2181"/>
      <c r="V13" s="2184" t="s">
        <v>269</v>
      </c>
      <c r="W13" s="2185"/>
      <c r="X13" s="2186"/>
      <c r="Y13" s="2138"/>
      <c r="Z13" s="2139"/>
      <c r="AA13" s="2139"/>
      <c r="AB13" s="2139"/>
      <c r="AC13" s="2139"/>
      <c r="AD13" s="2139"/>
      <c r="AE13" s="2139"/>
      <c r="AF13" s="2139"/>
      <c r="AG13" s="2139"/>
      <c r="AH13" s="2139"/>
      <c r="AI13" s="2139"/>
      <c r="AJ13" s="2140"/>
    </row>
    <row r="14" spans="1:36" ht="21" customHeight="1">
      <c r="A14" s="2165" t="s">
        <v>47</v>
      </c>
      <c r="B14" s="2166"/>
      <c r="C14" s="2166"/>
      <c r="D14" s="2166"/>
      <c r="E14" s="2166"/>
      <c r="F14" s="2166"/>
      <c r="G14" s="2166"/>
      <c r="H14" s="2166"/>
      <c r="I14" s="2166"/>
      <c r="J14" s="2166"/>
      <c r="K14" s="2166"/>
      <c r="L14" s="2166"/>
      <c r="M14" s="2166"/>
      <c r="N14" s="2166"/>
      <c r="O14" s="2166"/>
      <c r="P14" s="2166"/>
      <c r="Q14" s="2166"/>
      <c r="R14" s="2166"/>
      <c r="S14" s="2166"/>
      <c r="T14" s="2166"/>
      <c r="U14" s="2167"/>
      <c r="V14" s="2151"/>
      <c r="W14" s="2152"/>
      <c r="X14" s="2153"/>
      <c r="Y14" s="2141"/>
      <c r="Z14" s="2141"/>
      <c r="AA14" s="2141"/>
      <c r="AB14" s="2141"/>
      <c r="AC14" s="2141"/>
      <c r="AD14" s="2141"/>
      <c r="AE14" s="2141"/>
      <c r="AF14" s="2141"/>
      <c r="AG14" s="2141"/>
      <c r="AH14" s="2141"/>
      <c r="AI14" s="2141"/>
      <c r="AJ14" s="2142"/>
    </row>
    <row r="15" spans="1:36" ht="24.75" customHeight="1">
      <c r="A15" s="2124" t="s">
        <v>48</v>
      </c>
      <c r="B15" s="2125"/>
      <c r="C15" s="2125"/>
      <c r="D15" s="2125"/>
      <c r="E15" s="2125"/>
      <c r="F15" s="2125"/>
      <c r="G15" s="2125"/>
      <c r="H15" s="2125"/>
      <c r="I15" s="2125"/>
      <c r="J15" s="2125"/>
      <c r="K15" s="2125"/>
      <c r="L15" s="2125"/>
      <c r="M15" s="2125"/>
      <c r="N15" s="2125"/>
      <c r="O15" s="2125"/>
      <c r="P15" s="2125"/>
      <c r="Q15" s="2125"/>
      <c r="R15" s="2125"/>
      <c r="S15" s="2125"/>
      <c r="T15" s="2125"/>
      <c r="U15" s="2126"/>
      <c r="V15" s="2127" t="s">
        <v>271</v>
      </c>
      <c r="W15" s="2128"/>
      <c r="X15" s="2129"/>
      <c r="Y15" s="2130"/>
      <c r="Z15" s="2131"/>
      <c r="AA15" s="2131"/>
      <c r="AB15" s="2131"/>
      <c r="AC15" s="2131"/>
      <c r="AD15" s="2131"/>
      <c r="AE15" s="2131"/>
      <c r="AF15" s="2131"/>
      <c r="AG15" s="2131"/>
      <c r="AH15" s="2131"/>
      <c r="AI15" s="2131"/>
      <c r="AJ15" s="2132"/>
    </row>
    <row r="16" spans="1:36" ht="25.5" customHeight="1">
      <c r="A16" s="2124" t="s">
        <v>49</v>
      </c>
      <c r="B16" s="2125"/>
      <c r="C16" s="2125"/>
      <c r="D16" s="2125"/>
      <c r="E16" s="2125"/>
      <c r="F16" s="2125"/>
      <c r="G16" s="2125"/>
      <c r="H16" s="2125"/>
      <c r="I16" s="2125"/>
      <c r="J16" s="2125"/>
      <c r="K16" s="2125"/>
      <c r="L16" s="2125"/>
      <c r="M16" s="2125"/>
      <c r="N16" s="2125"/>
      <c r="O16" s="2125"/>
      <c r="P16" s="2125"/>
      <c r="Q16" s="2125"/>
      <c r="R16" s="2125"/>
      <c r="S16" s="2125"/>
      <c r="T16" s="2125"/>
      <c r="U16" s="2126"/>
      <c r="V16" s="2127" t="s">
        <v>273</v>
      </c>
      <c r="W16" s="2128"/>
      <c r="X16" s="2129"/>
      <c r="Y16" s="2131">
        <v>2124</v>
      </c>
      <c r="Z16" s="2131"/>
      <c r="AA16" s="2131"/>
      <c r="AB16" s="2131"/>
      <c r="AC16" s="2131"/>
      <c r="AD16" s="2131"/>
      <c r="AE16" s="2131"/>
      <c r="AF16" s="2131"/>
      <c r="AG16" s="2131"/>
      <c r="AH16" s="2131"/>
      <c r="AI16" s="2131"/>
      <c r="AJ16" s="2132"/>
    </row>
    <row r="17" spans="1:36" ht="25.5" customHeight="1">
      <c r="A17" s="2124" t="s">
        <v>50</v>
      </c>
      <c r="B17" s="2125"/>
      <c r="C17" s="2125"/>
      <c r="D17" s="2125"/>
      <c r="E17" s="2125"/>
      <c r="F17" s="2125"/>
      <c r="G17" s="2125"/>
      <c r="H17" s="2125"/>
      <c r="I17" s="2125"/>
      <c r="J17" s="2125"/>
      <c r="K17" s="2125"/>
      <c r="L17" s="2125"/>
      <c r="M17" s="2125"/>
      <c r="N17" s="2125"/>
      <c r="O17" s="2125"/>
      <c r="P17" s="2125"/>
      <c r="Q17" s="2125"/>
      <c r="R17" s="2125"/>
      <c r="S17" s="2125"/>
      <c r="T17" s="2125"/>
      <c r="U17" s="2126"/>
      <c r="V17" s="2127" t="s">
        <v>275</v>
      </c>
      <c r="W17" s="2128"/>
      <c r="X17" s="2129"/>
      <c r="Y17" s="2130"/>
      <c r="Z17" s="2131"/>
      <c r="AA17" s="2131"/>
      <c r="AB17" s="2131"/>
      <c r="AC17" s="2131"/>
      <c r="AD17" s="2131"/>
      <c r="AE17" s="2131"/>
      <c r="AF17" s="2131"/>
      <c r="AG17" s="2131"/>
      <c r="AH17" s="2131"/>
      <c r="AI17" s="2131"/>
      <c r="AJ17" s="2132"/>
    </row>
    <row r="18" spans="1:36" ht="26.25" customHeight="1">
      <c r="A18" s="2165" t="s">
        <v>51</v>
      </c>
      <c r="B18" s="2166"/>
      <c r="C18" s="2166"/>
      <c r="D18" s="2166"/>
      <c r="E18" s="2166"/>
      <c r="F18" s="2166"/>
      <c r="G18" s="2166"/>
      <c r="H18" s="2166"/>
      <c r="I18" s="2166"/>
      <c r="J18" s="2166"/>
      <c r="K18" s="2166"/>
      <c r="L18" s="2166"/>
      <c r="M18" s="2166"/>
      <c r="N18" s="2166"/>
      <c r="O18" s="2166"/>
      <c r="P18" s="2166"/>
      <c r="Q18" s="2166"/>
      <c r="R18" s="2166"/>
      <c r="S18" s="2166"/>
      <c r="T18" s="2166"/>
      <c r="U18" s="2167"/>
      <c r="V18" s="2127" t="s">
        <v>277</v>
      </c>
      <c r="W18" s="2128"/>
      <c r="X18" s="2129"/>
      <c r="Y18" s="2171">
        <v>3772509</v>
      </c>
      <c r="Z18" s="2171"/>
      <c r="AA18" s="2171"/>
      <c r="AB18" s="2171"/>
      <c r="AC18" s="2171"/>
      <c r="AD18" s="2171"/>
      <c r="AE18" s="2171"/>
      <c r="AF18" s="2171"/>
      <c r="AG18" s="2171"/>
      <c r="AH18" s="2171"/>
      <c r="AI18" s="2171"/>
      <c r="AJ18" s="2172"/>
    </row>
    <row r="19" spans="1:36" ht="26.25" customHeight="1">
      <c r="A19" s="2124" t="s">
        <v>52</v>
      </c>
      <c r="B19" s="2125"/>
      <c r="C19" s="2125"/>
      <c r="D19" s="2125"/>
      <c r="E19" s="2125"/>
      <c r="F19" s="2125"/>
      <c r="G19" s="2125"/>
      <c r="H19" s="2125"/>
      <c r="I19" s="2125"/>
      <c r="J19" s="2125"/>
      <c r="K19" s="2125"/>
      <c r="L19" s="2125"/>
      <c r="M19" s="2125"/>
      <c r="N19" s="2125"/>
      <c r="O19" s="2125"/>
      <c r="P19" s="2125"/>
      <c r="Q19" s="2125"/>
      <c r="R19" s="2125"/>
      <c r="S19" s="2125"/>
      <c r="T19" s="2125"/>
      <c r="U19" s="2126"/>
      <c r="V19" s="2127" t="s">
        <v>279</v>
      </c>
      <c r="W19" s="2128"/>
      <c r="X19" s="2129"/>
      <c r="Y19" s="2131">
        <v>19079351</v>
      </c>
      <c r="Z19" s="2131"/>
      <c r="AA19" s="2131"/>
      <c r="AB19" s="2131"/>
      <c r="AC19" s="2131"/>
      <c r="AD19" s="2131"/>
      <c r="AE19" s="2131"/>
      <c r="AF19" s="2131"/>
      <c r="AG19" s="2131"/>
      <c r="AH19" s="2131"/>
      <c r="AI19" s="2131"/>
      <c r="AJ19" s="2132"/>
    </row>
    <row r="20" spans="1:36" ht="29.25" customHeight="1">
      <c r="A20" s="2165" t="s">
        <v>53</v>
      </c>
      <c r="B20" s="2166"/>
      <c r="C20" s="2166"/>
      <c r="D20" s="2166"/>
      <c r="E20" s="2166"/>
      <c r="F20" s="2166"/>
      <c r="G20" s="2166"/>
      <c r="H20" s="2166"/>
      <c r="I20" s="2166"/>
      <c r="J20" s="2166"/>
      <c r="K20" s="2166"/>
      <c r="L20" s="2166"/>
      <c r="M20" s="2166"/>
      <c r="N20" s="2166"/>
      <c r="O20" s="2166"/>
      <c r="P20" s="2166"/>
      <c r="Q20" s="2166"/>
      <c r="R20" s="2166"/>
      <c r="S20" s="2166"/>
      <c r="T20" s="2166"/>
      <c r="U20" s="2167"/>
      <c r="V20" s="2127" t="s">
        <v>281</v>
      </c>
      <c r="W20" s="2128"/>
      <c r="X20" s="2129"/>
      <c r="Y20" s="2131">
        <v>20826493</v>
      </c>
      <c r="Z20" s="2131"/>
      <c r="AA20" s="2131"/>
      <c r="AB20" s="2131"/>
      <c r="AC20" s="2131"/>
      <c r="AD20" s="2131"/>
      <c r="AE20" s="2131"/>
      <c r="AF20" s="2131"/>
      <c r="AG20" s="2131"/>
      <c r="AH20" s="2131"/>
      <c r="AI20" s="2131"/>
      <c r="AJ20" s="2132"/>
    </row>
    <row r="21" spans="1:36" ht="22.5" customHeight="1">
      <c r="A21" s="2168" t="s">
        <v>54</v>
      </c>
      <c r="B21" s="2169"/>
      <c r="C21" s="2169"/>
      <c r="D21" s="2169"/>
      <c r="E21" s="2169"/>
      <c r="F21" s="2169"/>
      <c r="G21" s="2169"/>
      <c r="H21" s="2169"/>
      <c r="I21" s="2169"/>
      <c r="J21" s="2169"/>
      <c r="K21" s="2169"/>
      <c r="L21" s="2169"/>
      <c r="M21" s="2169"/>
      <c r="N21" s="2169"/>
      <c r="O21" s="2169"/>
      <c r="P21" s="2169"/>
      <c r="Q21" s="2169"/>
      <c r="R21" s="2169"/>
      <c r="S21" s="2169"/>
      <c r="T21" s="2169"/>
      <c r="U21" s="2170"/>
      <c r="V21" s="2135"/>
      <c r="W21" s="2136"/>
      <c r="X21" s="2137"/>
      <c r="Y21" s="2133"/>
      <c r="Z21" s="2133"/>
      <c r="AA21" s="2133"/>
      <c r="AB21" s="2133"/>
      <c r="AC21" s="2133"/>
      <c r="AD21" s="2133"/>
      <c r="AE21" s="2133"/>
      <c r="AF21" s="2133"/>
      <c r="AG21" s="2133"/>
      <c r="AH21" s="2133"/>
      <c r="AI21" s="2133"/>
      <c r="AJ21" s="2134"/>
    </row>
    <row r="22" spans="1:36" ht="21" customHeight="1">
      <c r="A22" s="2187" t="s">
        <v>46</v>
      </c>
      <c r="B22" s="2188"/>
      <c r="C22" s="2188"/>
      <c r="D22" s="2188"/>
      <c r="E22" s="2188"/>
      <c r="F22" s="2188"/>
      <c r="G22" s="2188"/>
      <c r="H22" s="2188"/>
      <c r="I22" s="2188"/>
      <c r="J22" s="2188"/>
      <c r="K22" s="2188"/>
      <c r="L22" s="2188"/>
      <c r="M22" s="2188"/>
      <c r="N22" s="2188"/>
      <c r="O22" s="2188"/>
      <c r="P22" s="2188"/>
      <c r="Q22" s="2188"/>
      <c r="R22" s="2188"/>
      <c r="S22" s="2188"/>
      <c r="T22" s="2188"/>
      <c r="U22" s="2189"/>
      <c r="V22" s="2184" t="s">
        <v>284</v>
      </c>
      <c r="W22" s="2185"/>
      <c r="X22" s="2186"/>
      <c r="Y22" s="2139"/>
      <c r="Z22" s="2139"/>
      <c r="AA22" s="2139"/>
      <c r="AB22" s="2139"/>
      <c r="AC22" s="2139"/>
      <c r="AD22" s="2139"/>
      <c r="AE22" s="2139"/>
      <c r="AF22" s="2139"/>
      <c r="AG22" s="2139"/>
      <c r="AH22" s="2139"/>
      <c r="AI22" s="2139"/>
      <c r="AJ22" s="2140"/>
    </row>
    <row r="23" spans="1:36" ht="21.75" customHeight="1">
      <c r="A23" s="2165" t="s">
        <v>47</v>
      </c>
      <c r="B23" s="2166"/>
      <c r="C23" s="2166"/>
      <c r="D23" s="2166"/>
      <c r="E23" s="2166"/>
      <c r="F23" s="2166"/>
      <c r="G23" s="2166"/>
      <c r="H23" s="2166"/>
      <c r="I23" s="2166"/>
      <c r="J23" s="2166"/>
      <c r="K23" s="2166"/>
      <c r="L23" s="2166"/>
      <c r="M23" s="2166"/>
      <c r="N23" s="2166"/>
      <c r="O23" s="2166"/>
      <c r="P23" s="2166"/>
      <c r="Q23" s="2166"/>
      <c r="R23" s="2166"/>
      <c r="S23" s="2166"/>
      <c r="T23" s="2166"/>
      <c r="U23" s="2167"/>
      <c r="V23" s="2190"/>
      <c r="W23" s="2185"/>
      <c r="X23" s="2186"/>
      <c r="Y23" s="2191">
        <v>2023842</v>
      </c>
      <c r="Z23" s="2141"/>
      <c r="AA23" s="2141"/>
      <c r="AB23" s="2141"/>
      <c r="AC23" s="2141"/>
      <c r="AD23" s="2141"/>
      <c r="AE23" s="2141"/>
      <c r="AF23" s="2141"/>
      <c r="AG23" s="2141"/>
      <c r="AH23" s="2141"/>
      <c r="AI23" s="2141"/>
      <c r="AJ23" s="2142"/>
    </row>
    <row r="24" spans="1:36" ht="27" customHeight="1">
      <c r="A24" s="2124" t="s">
        <v>48</v>
      </c>
      <c r="B24" s="2125"/>
      <c r="C24" s="2125"/>
      <c r="D24" s="2125"/>
      <c r="E24" s="2125"/>
      <c r="F24" s="2125"/>
      <c r="G24" s="2125"/>
      <c r="H24" s="2125"/>
      <c r="I24" s="2125"/>
      <c r="J24" s="2125"/>
      <c r="K24" s="2125"/>
      <c r="L24" s="2125"/>
      <c r="M24" s="2125"/>
      <c r="N24" s="2125"/>
      <c r="O24" s="2125"/>
      <c r="P24" s="2125"/>
      <c r="Q24" s="2125"/>
      <c r="R24" s="2125"/>
      <c r="S24" s="2125"/>
      <c r="T24" s="2125"/>
      <c r="U24" s="2126"/>
      <c r="V24" s="2127" t="s">
        <v>287</v>
      </c>
      <c r="W24" s="2128"/>
      <c r="X24" s="2129"/>
      <c r="Y24" s="2130"/>
      <c r="Z24" s="2131"/>
      <c r="AA24" s="2131"/>
      <c r="AB24" s="2131"/>
      <c r="AC24" s="2131"/>
      <c r="AD24" s="2131"/>
      <c r="AE24" s="2131"/>
      <c r="AF24" s="2131"/>
      <c r="AG24" s="2131"/>
      <c r="AH24" s="2131"/>
      <c r="AI24" s="2131"/>
      <c r="AJ24" s="2132"/>
    </row>
    <row r="25" spans="1:36" ht="27.75" customHeight="1">
      <c r="A25" s="2124" t="s">
        <v>49</v>
      </c>
      <c r="B25" s="2125"/>
      <c r="C25" s="2125"/>
      <c r="D25" s="2125"/>
      <c r="E25" s="2125"/>
      <c r="F25" s="2125"/>
      <c r="G25" s="2125"/>
      <c r="H25" s="2125"/>
      <c r="I25" s="2125"/>
      <c r="J25" s="2125"/>
      <c r="K25" s="2125"/>
      <c r="L25" s="2125"/>
      <c r="M25" s="2125"/>
      <c r="N25" s="2125"/>
      <c r="O25" s="2125"/>
      <c r="P25" s="2125"/>
      <c r="Q25" s="2125"/>
      <c r="R25" s="2125"/>
      <c r="S25" s="2125"/>
      <c r="T25" s="2125"/>
      <c r="U25" s="2126"/>
      <c r="V25" s="2127" t="s">
        <v>289</v>
      </c>
      <c r="W25" s="2128"/>
      <c r="X25" s="2129"/>
      <c r="Y25" s="2131">
        <v>1525</v>
      </c>
      <c r="Z25" s="2131"/>
      <c r="AA25" s="2131"/>
      <c r="AB25" s="2131"/>
      <c r="AC25" s="2131"/>
      <c r="AD25" s="2131"/>
      <c r="AE25" s="2131"/>
      <c r="AF25" s="2131"/>
      <c r="AG25" s="2131"/>
      <c r="AH25" s="2131"/>
      <c r="AI25" s="2131"/>
      <c r="AJ25" s="2132"/>
    </row>
    <row r="26" spans="1:36" ht="27.75" customHeight="1">
      <c r="A26" s="2124" t="s">
        <v>50</v>
      </c>
      <c r="B26" s="2125"/>
      <c r="C26" s="2125"/>
      <c r="D26" s="2125"/>
      <c r="E26" s="2125"/>
      <c r="F26" s="2125"/>
      <c r="G26" s="2125"/>
      <c r="H26" s="2125"/>
      <c r="I26" s="2125"/>
      <c r="J26" s="2125"/>
      <c r="K26" s="2125"/>
      <c r="L26" s="2125"/>
      <c r="M26" s="2125"/>
      <c r="N26" s="2125"/>
      <c r="O26" s="2125"/>
      <c r="P26" s="2125"/>
      <c r="Q26" s="2125"/>
      <c r="R26" s="2125"/>
      <c r="S26" s="2125"/>
      <c r="T26" s="2125"/>
      <c r="U26" s="2126"/>
      <c r="V26" s="2127" t="s">
        <v>291</v>
      </c>
      <c r="W26" s="2128"/>
      <c r="X26" s="2129"/>
      <c r="Y26" s="2130"/>
      <c r="Z26" s="2131"/>
      <c r="AA26" s="2131"/>
      <c r="AB26" s="2131"/>
      <c r="AC26" s="2131"/>
      <c r="AD26" s="2131"/>
      <c r="AE26" s="2131"/>
      <c r="AF26" s="2131"/>
      <c r="AG26" s="2131"/>
      <c r="AH26" s="2131"/>
      <c r="AI26" s="2131"/>
      <c r="AJ26" s="2132"/>
    </row>
    <row r="27" spans="1:36" ht="24.75" customHeight="1">
      <c r="A27" s="2122" t="s">
        <v>55</v>
      </c>
      <c r="B27" s="2123"/>
      <c r="C27" s="2123"/>
      <c r="D27" s="2123"/>
      <c r="E27" s="2123"/>
      <c r="F27" s="2123"/>
      <c r="G27" s="2123"/>
      <c r="H27" s="2123"/>
      <c r="I27" s="2123"/>
      <c r="J27" s="2123"/>
      <c r="K27" s="2123"/>
      <c r="L27" s="2123"/>
      <c r="M27" s="2123"/>
      <c r="N27" s="2123"/>
      <c r="O27" s="2123"/>
      <c r="P27" s="2123"/>
      <c r="Q27" s="2123"/>
      <c r="R27" s="2123"/>
      <c r="S27" s="2123"/>
      <c r="T27" s="2123"/>
      <c r="U27" s="2123"/>
      <c r="V27" s="2160" t="s">
        <v>293</v>
      </c>
      <c r="W27" s="2161"/>
      <c r="X27" s="2162"/>
      <c r="Y27" s="2120"/>
      <c r="Z27" s="2120"/>
      <c r="AA27" s="2120"/>
      <c r="AB27" s="2120"/>
      <c r="AC27" s="2120"/>
      <c r="AD27" s="2120"/>
      <c r="AE27" s="2120"/>
      <c r="AF27" s="2120"/>
      <c r="AG27" s="2120"/>
      <c r="AH27" s="2120"/>
      <c r="AI27" s="2120"/>
      <c r="AJ27" s="2121"/>
    </row>
    <row r="28" spans="1:36" ht="20.25" customHeight="1" thickBot="1">
      <c r="A28" s="2154" t="s">
        <v>56</v>
      </c>
      <c r="B28" s="2155"/>
      <c r="C28" s="2155"/>
      <c r="D28" s="2155"/>
      <c r="E28" s="2155"/>
      <c r="F28" s="2155"/>
      <c r="G28" s="2155"/>
      <c r="H28" s="2155"/>
      <c r="I28" s="2155"/>
      <c r="J28" s="2155"/>
      <c r="K28" s="2155"/>
      <c r="L28" s="2155"/>
      <c r="M28" s="2155"/>
      <c r="N28" s="2155"/>
      <c r="O28" s="2155"/>
      <c r="P28" s="2155"/>
      <c r="Q28" s="2155"/>
      <c r="R28" s="2155"/>
      <c r="S28" s="2155"/>
      <c r="T28" s="2155"/>
      <c r="U28" s="2156"/>
      <c r="V28" s="2163"/>
      <c r="W28" s="2164"/>
      <c r="X28" s="2164"/>
      <c r="Y28" s="2157">
        <v>2025367</v>
      </c>
      <c r="Z28" s="2158"/>
      <c r="AA28" s="2158"/>
      <c r="AB28" s="2158"/>
      <c r="AC28" s="2158"/>
      <c r="AD28" s="2158"/>
      <c r="AE28" s="2158"/>
      <c r="AF28" s="2158"/>
      <c r="AG28" s="2158"/>
      <c r="AH28" s="2158"/>
      <c r="AI28" s="2158"/>
      <c r="AJ28" s="2159"/>
    </row>
  </sheetData>
  <mergeCells count="58"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  <mergeCell ref="A15:U15"/>
    <mergeCell ref="A17:U17"/>
    <mergeCell ref="V17:X17"/>
    <mergeCell ref="V19:X19"/>
    <mergeCell ref="V18:X18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Y10:AJ10"/>
    <mergeCell ref="Y11:AJ11"/>
    <mergeCell ref="V10:X10"/>
    <mergeCell ref="V14:X14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K128"/>
  <sheetViews>
    <sheetView workbookViewId="0" topLeftCell="G1">
      <selection activeCell="L56" sqref="L56"/>
    </sheetView>
  </sheetViews>
  <sheetFormatPr defaultColWidth="9.140625" defaultRowHeight="12.75"/>
  <cols>
    <col min="1" max="1" width="0.85546875" style="1313" customWidth="1"/>
    <col min="2" max="7" width="3.28125" style="1313" customWidth="1"/>
    <col min="8" max="8" width="3.8515625" style="1313" customWidth="1"/>
    <col min="9" max="12" width="3.28125" style="1313" customWidth="1"/>
    <col min="13" max="13" width="3.8515625" style="1313" customWidth="1"/>
    <col min="14" max="14" width="3.28125" style="1313" customWidth="1"/>
    <col min="15" max="16" width="3.8515625" style="1313" customWidth="1"/>
    <col min="17" max="17" width="3.28125" style="1313" customWidth="1"/>
    <col min="18" max="18" width="3.421875" style="1313" customWidth="1"/>
    <col min="19" max="20" width="3.28125" style="1313" customWidth="1"/>
    <col min="21" max="21" width="1.7109375" style="1313" customWidth="1"/>
    <col min="22" max="36" width="3.28125" style="1313" customWidth="1"/>
    <col min="37" max="37" width="3.140625" style="1313" customWidth="1"/>
    <col min="38" max="38" width="1.8515625" style="1313" customWidth="1"/>
    <col min="39" max="16384" width="9.140625" style="1313" customWidth="1"/>
  </cols>
  <sheetData>
    <row r="1" spans="36:37" ht="21" customHeight="1" thickBot="1">
      <c r="AJ1" s="1314"/>
      <c r="AK1" s="1315"/>
    </row>
    <row r="2" spans="36:37" ht="15" customHeight="1">
      <c r="AJ2" s="1316" t="s">
        <v>251</v>
      </c>
      <c r="AK2" s="1317"/>
    </row>
    <row r="3" spans="2:37" s="1318" customFormat="1" ht="40.5" customHeight="1">
      <c r="B3" s="2242" t="s">
        <v>57</v>
      </c>
      <c r="C3" s="2242"/>
      <c r="D3" s="2242"/>
      <c r="E3" s="2242"/>
      <c r="F3" s="2242"/>
      <c r="G3" s="2242"/>
      <c r="H3" s="2242"/>
      <c r="I3" s="2242"/>
      <c r="J3" s="2242"/>
      <c r="K3" s="2242"/>
      <c r="L3" s="2242"/>
      <c r="M3" s="2242"/>
      <c r="N3" s="2242"/>
      <c r="O3" s="2242"/>
      <c r="P3" s="2242"/>
      <c r="Q3" s="2242"/>
      <c r="R3" s="2242"/>
      <c r="S3" s="2242"/>
      <c r="T3" s="2242"/>
      <c r="U3" s="2242"/>
      <c r="V3" s="2242"/>
      <c r="W3" s="2242"/>
      <c r="X3" s="2242"/>
      <c r="Y3" s="2242"/>
      <c r="Z3" s="2242"/>
      <c r="AA3" s="2242"/>
      <c r="AB3" s="2242"/>
      <c r="AC3" s="2242"/>
      <c r="AD3" s="2242"/>
      <c r="AE3" s="2242"/>
      <c r="AF3" s="2242"/>
      <c r="AG3" s="2242"/>
      <c r="AH3" s="2242"/>
      <c r="AI3" s="2242"/>
      <c r="AJ3" s="2242"/>
      <c r="AK3" s="2242"/>
    </row>
    <row r="4" spans="28:36" ht="12.75" customHeight="1">
      <c r="AB4" s="2256" t="s">
        <v>462</v>
      </c>
      <c r="AC4" s="2256"/>
      <c r="AD4" s="2256"/>
      <c r="AE4" s="2256"/>
      <c r="AF4" s="2256"/>
      <c r="AG4" s="2256"/>
      <c r="AH4" s="2256"/>
      <c r="AI4" s="2256"/>
      <c r="AJ4" s="2256"/>
    </row>
    <row r="5" spans="28:36" ht="15" customHeight="1">
      <c r="AB5" s="1319" t="s">
        <v>255</v>
      </c>
      <c r="AC5" s="1319"/>
      <c r="AD5" s="1319"/>
      <c r="AE5" s="1319"/>
      <c r="AF5" s="1319"/>
      <c r="AG5" s="1319"/>
      <c r="AH5" s="1319"/>
      <c r="AI5" s="1319"/>
      <c r="AJ5" s="1319"/>
    </row>
    <row r="6" ht="15" customHeight="1" thickBot="1"/>
    <row r="7" spans="2:37" ht="21" customHeight="1" thickBot="1">
      <c r="B7" s="1320">
        <v>5</v>
      </c>
      <c r="C7" s="1321">
        <v>1</v>
      </c>
      <c r="D7" s="1321">
        <v>3</v>
      </c>
      <c r="E7" s="1321">
        <v>0</v>
      </c>
      <c r="F7" s="1321">
        <v>0</v>
      </c>
      <c r="G7" s="1322">
        <v>9</v>
      </c>
      <c r="I7" s="1320">
        <v>1</v>
      </c>
      <c r="J7" s="1321">
        <v>2</v>
      </c>
      <c r="K7" s="1321">
        <v>5</v>
      </c>
      <c r="L7" s="1322">
        <v>4</v>
      </c>
      <c r="N7" s="1320">
        <v>0</v>
      </c>
      <c r="O7" s="1322">
        <v>1</v>
      </c>
      <c r="Q7" s="1320">
        <v>2</v>
      </c>
      <c r="R7" s="1321">
        <v>8</v>
      </c>
      <c r="S7" s="1321">
        <v>0</v>
      </c>
      <c r="T7" s="1322">
        <v>0</v>
      </c>
      <c r="V7" s="1320">
        <v>7</v>
      </c>
      <c r="W7" s="1321">
        <v>5</v>
      </c>
      <c r="X7" s="1321">
        <v>1</v>
      </c>
      <c r="Y7" s="1321">
        <v>1</v>
      </c>
      <c r="Z7" s="1321">
        <v>1</v>
      </c>
      <c r="AA7" s="1322">
        <v>5</v>
      </c>
      <c r="AC7" s="1323">
        <v>2</v>
      </c>
      <c r="AD7" s="1324">
        <v>5</v>
      </c>
      <c r="AF7" s="1325">
        <v>2</v>
      </c>
      <c r="AG7" s="1326">
        <v>0</v>
      </c>
      <c r="AH7" s="1326">
        <v>0</v>
      </c>
      <c r="AI7" s="1327">
        <v>5</v>
      </c>
      <c r="AK7" s="1328">
        <v>2</v>
      </c>
    </row>
    <row r="8" spans="2:37" ht="38.25" customHeight="1">
      <c r="B8" s="1329" t="s">
        <v>226</v>
      </c>
      <c r="C8" s="1329"/>
      <c r="D8" s="1329"/>
      <c r="E8" s="1329"/>
      <c r="F8" s="1329"/>
      <c r="G8" s="1329"/>
      <c r="H8" s="1330"/>
      <c r="I8" s="1329" t="s">
        <v>227</v>
      </c>
      <c r="J8" s="1329"/>
      <c r="K8" s="1329"/>
      <c r="L8" s="1329"/>
      <c r="M8" s="1330"/>
      <c r="N8" s="1331" t="s">
        <v>256</v>
      </c>
      <c r="O8" s="1329"/>
      <c r="P8" s="1330"/>
      <c r="Q8" s="1331" t="s">
        <v>257</v>
      </c>
      <c r="R8" s="1331"/>
      <c r="S8" s="1331"/>
      <c r="T8" s="1331"/>
      <c r="V8" s="1329" t="s">
        <v>230</v>
      </c>
      <c r="W8" s="1329"/>
      <c r="X8" s="1329"/>
      <c r="Y8" s="1329"/>
      <c r="Z8" s="1329"/>
      <c r="AC8" s="1329" t="s">
        <v>258</v>
      </c>
      <c r="AD8" s="1329"/>
      <c r="AE8" s="1329" t="s">
        <v>259</v>
      </c>
      <c r="AF8" s="1329"/>
      <c r="AG8" s="1329"/>
      <c r="AH8" s="1329"/>
      <c r="AI8" s="1316"/>
      <c r="AK8" s="1329" t="s">
        <v>260</v>
      </c>
    </row>
    <row r="9" spans="33:37" ht="15" customHeight="1" thickBot="1">
      <c r="AG9" s="2253" t="s">
        <v>58</v>
      </c>
      <c r="AH9" s="2253"/>
      <c r="AI9" s="2253"/>
      <c r="AJ9" s="2253"/>
      <c r="AK9" s="2253"/>
    </row>
    <row r="10" spans="2:37" ht="38.25" customHeight="1">
      <c r="B10" s="2243" t="s">
        <v>262</v>
      </c>
      <c r="C10" s="2244"/>
      <c r="D10" s="2244"/>
      <c r="E10" s="2244"/>
      <c r="F10" s="2244"/>
      <c r="G10" s="2244"/>
      <c r="H10" s="2244"/>
      <c r="I10" s="2244"/>
      <c r="J10" s="2244"/>
      <c r="K10" s="2244"/>
      <c r="L10" s="2244"/>
      <c r="M10" s="2244"/>
      <c r="N10" s="2244"/>
      <c r="O10" s="2244"/>
      <c r="P10" s="2244"/>
      <c r="Q10" s="2244"/>
      <c r="R10" s="2244"/>
      <c r="S10" s="2244"/>
      <c r="T10" s="2245"/>
      <c r="U10" s="2249" t="s">
        <v>263</v>
      </c>
      <c r="V10" s="2250"/>
      <c r="W10" s="1332" t="s">
        <v>264</v>
      </c>
      <c r="X10" s="1333"/>
      <c r="Y10" s="1333"/>
      <c r="Z10" s="1333"/>
      <c r="AA10" s="1334"/>
      <c r="AB10" s="1332" t="s">
        <v>265</v>
      </c>
      <c r="AC10" s="1333"/>
      <c r="AD10" s="1333"/>
      <c r="AE10" s="1333"/>
      <c r="AF10" s="1334"/>
      <c r="AG10" s="2254" t="s">
        <v>266</v>
      </c>
      <c r="AH10" s="2244"/>
      <c r="AI10" s="2244"/>
      <c r="AJ10" s="2244"/>
      <c r="AK10" s="2255"/>
    </row>
    <row r="11" spans="2:37" ht="12.75">
      <c r="B11" s="2246"/>
      <c r="C11" s="2247"/>
      <c r="D11" s="2247"/>
      <c r="E11" s="2247"/>
      <c r="F11" s="2247"/>
      <c r="G11" s="2247"/>
      <c r="H11" s="2247"/>
      <c r="I11" s="2247"/>
      <c r="J11" s="2247"/>
      <c r="K11" s="2247"/>
      <c r="L11" s="2247"/>
      <c r="M11" s="2247"/>
      <c r="N11" s="2247"/>
      <c r="O11" s="2247"/>
      <c r="P11" s="2247"/>
      <c r="Q11" s="2247"/>
      <c r="R11" s="2247"/>
      <c r="S11" s="2247"/>
      <c r="T11" s="2248"/>
      <c r="U11" s="2251"/>
      <c r="V11" s="2252"/>
      <c r="W11" s="1335" t="s">
        <v>267</v>
      </c>
      <c r="X11" s="1336"/>
      <c r="Y11" s="1336"/>
      <c r="Z11" s="1336"/>
      <c r="AA11" s="1336"/>
      <c r="AB11" s="1335"/>
      <c r="AC11" s="1336"/>
      <c r="AD11" s="1336"/>
      <c r="AE11" s="1336"/>
      <c r="AF11" s="1337"/>
      <c r="AG11" s="1338"/>
      <c r="AH11" s="1339"/>
      <c r="AI11" s="1339"/>
      <c r="AJ11" s="1339"/>
      <c r="AK11" s="1340"/>
    </row>
    <row r="12" spans="2:37" ht="12.75">
      <c r="B12" s="1341">
        <v>1</v>
      </c>
      <c r="C12" s="1342"/>
      <c r="D12" s="1342"/>
      <c r="E12" s="1342"/>
      <c r="F12" s="1342"/>
      <c r="G12" s="1342"/>
      <c r="H12" s="1342"/>
      <c r="I12" s="1342"/>
      <c r="J12" s="1342"/>
      <c r="K12" s="1342"/>
      <c r="L12" s="1342"/>
      <c r="M12" s="1342"/>
      <c r="N12" s="1342"/>
      <c r="O12" s="1342"/>
      <c r="P12" s="1342"/>
      <c r="Q12" s="1342"/>
      <c r="R12" s="1342"/>
      <c r="S12" s="1342"/>
      <c r="T12" s="1343"/>
      <c r="U12" s="1342">
        <v>2</v>
      </c>
      <c r="V12" s="1342"/>
      <c r="W12" s="1344">
        <v>3</v>
      </c>
      <c r="X12" s="1342"/>
      <c r="Y12" s="1342"/>
      <c r="Z12" s="1342"/>
      <c r="AA12" s="1342"/>
      <c r="AB12" s="1344">
        <v>4</v>
      </c>
      <c r="AC12" s="1342"/>
      <c r="AD12" s="1342"/>
      <c r="AE12" s="1342"/>
      <c r="AF12" s="1342"/>
      <c r="AG12" s="1344">
        <v>5</v>
      </c>
      <c r="AH12" s="1342"/>
      <c r="AI12" s="1342"/>
      <c r="AJ12" s="1342"/>
      <c r="AK12" s="1345"/>
    </row>
    <row r="13" spans="2:37" ht="24" customHeight="1">
      <c r="B13" s="1346" t="s">
        <v>883</v>
      </c>
      <c r="C13" s="1347"/>
      <c r="D13" s="1347"/>
      <c r="E13" s="1347"/>
      <c r="F13" s="1347"/>
      <c r="G13" s="1347"/>
      <c r="H13" s="1347"/>
      <c r="I13" s="1347"/>
      <c r="J13" s="1347"/>
      <c r="K13" s="1347"/>
      <c r="L13" s="1347"/>
      <c r="M13" s="1347"/>
      <c r="N13" s="1347"/>
      <c r="O13" s="1347"/>
      <c r="P13" s="1347"/>
      <c r="Q13" s="1347"/>
      <c r="R13" s="1347"/>
      <c r="S13" s="1347"/>
      <c r="T13" s="1348"/>
      <c r="U13" s="1349" t="s">
        <v>269</v>
      </c>
      <c r="V13" s="1350"/>
      <c r="W13" s="2199"/>
      <c r="X13" s="2200"/>
      <c r="Y13" s="2200"/>
      <c r="Z13" s="2200"/>
      <c r="AA13" s="2212"/>
      <c r="AB13" s="2199"/>
      <c r="AC13" s="2200"/>
      <c r="AD13" s="2200"/>
      <c r="AE13" s="2200"/>
      <c r="AF13" s="2212"/>
      <c r="AG13" s="2199"/>
      <c r="AH13" s="2200"/>
      <c r="AI13" s="2200"/>
      <c r="AJ13" s="2200"/>
      <c r="AK13" s="2201"/>
    </row>
    <row r="14" spans="2:37" ht="24" customHeight="1">
      <c r="B14" s="1351" t="s">
        <v>59</v>
      </c>
      <c r="C14" s="1352"/>
      <c r="D14" s="1352"/>
      <c r="E14" s="1352"/>
      <c r="F14" s="1352"/>
      <c r="G14" s="1352"/>
      <c r="H14" s="1352"/>
      <c r="I14" s="1352"/>
      <c r="J14" s="1352"/>
      <c r="K14" s="1352"/>
      <c r="L14" s="1352"/>
      <c r="M14" s="1352"/>
      <c r="N14" s="1352"/>
      <c r="O14" s="1352"/>
      <c r="P14" s="1352"/>
      <c r="Q14" s="1352"/>
      <c r="R14" s="1352"/>
      <c r="S14" s="1352"/>
      <c r="T14" s="1353"/>
      <c r="U14" s="1354" t="s">
        <v>271</v>
      </c>
      <c r="V14" s="1355"/>
      <c r="W14" s="2199">
        <v>6646272</v>
      </c>
      <c r="X14" s="2200"/>
      <c r="Y14" s="2200"/>
      <c r="Z14" s="2200"/>
      <c r="AA14" s="2212"/>
      <c r="AB14" s="2199">
        <v>5953853</v>
      </c>
      <c r="AC14" s="2200"/>
      <c r="AD14" s="2200"/>
      <c r="AE14" s="2200"/>
      <c r="AF14" s="2212"/>
      <c r="AG14" s="2199">
        <v>6113553</v>
      </c>
      <c r="AH14" s="2200"/>
      <c r="AI14" s="2200"/>
      <c r="AJ14" s="2200"/>
      <c r="AK14" s="2201"/>
    </row>
    <row r="15" spans="2:37" ht="24" customHeight="1">
      <c r="B15" s="1356" t="s">
        <v>60</v>
      </c>
      <c r="C15" s="1357"/>
      <c r="D15" s="1357"/>
      <c r="E15" s="1357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8"/>
      <c r="U15" s="1354" t="s">
        <v>273</v>
      </c>
      <c r="V15" s="1355"/>
      <c r="W15" s="2199">
        <v>200300</v>
      </c>
      <c r="X15" s="2200"/>
      <c r="Y15" s="2200"/>
      <c r="Z15" s="2200"/>
      <c r="AA15" s="2212"/>
      <c r="AB15" s="2199">
        <v>204463</v>
      </c>
      <c r="AC15" s="2200"/>
      <c r="AD15" s="2200"/>
      <c r="AE15" s="2200"/>
      <c r="AF15" s="2212"/>
      <c r="AG15" s="2199">
        <v>269771</v>
      </c>
      <c r="AH15" s="2200"/>
      <c r="AI15" s="2200"/>
      <c r="AJ15" s="2200"/>
      <c r="AK15" s="2201"/>
    </row>
    <row r="16" spans="2:37" ht="24" customHeight="1">
      <c r="B16" s="1359" t="s">
        <v>636</v>
      </c>
      <c r="C16" s="1357"/>
      <c r="D16" s="1357"/>
      <c r="E16" s="1357"/>
      <c r="F16" s="1357"/>
      <c r="G16" s="1357"/>
      <c r="H16" s="1357"/>
      <c r="I16" s="1357"/>
      <c r="J16" s="1357"/>
      <c r="K16" s="1357"/>
      <c r="L16" s="1357"/>
      <c r="M16" s="1357"/>
      <c r="N16" s="1357"/>
      <c r="O16" s="1357"/>
      <c r="P16" s="1357"/>
      <c r="Q16" s="1357"/>
      <c r="R16" s="1357"/>
      <c r="S16" s="1357"/>
      <c r="T16" s="1358"/>
      <c r="U16" s="1360" t="s">
        <v>275</v>
      </c>
      <c r="V16" s="1355"/>
      <c r="W16" s="2199"/>
      <c r="X16" s="2200"/>
      <c r="Y16" s="2200"/>
      <c r="Z16" s="2200"/>
      <c r="AA16" s="2212"/>
      <c r="AB16" s="2199"/>
      <c r="AC16" s="2200"/>
      <c r="AD16" s="2200"/>
      <c r="AE16" s="2200"/>
      <c r="AF16" s="2212"/>
      <c r="AG16" s="2199">
        <v>11082</v>
      </c>
      <c r="AH16" s="2200"/>
      <c r="AI16" s="2200"/>
      <c r="AJ16" s="2200"/>
      <c r="AK16" s="2201"/>
    </row>
    <row r="17" spans="2:37" ht="24" customHeight="1">
      <c r="B17" s="1359" t="s">
        <v>61</v>
      </c>
      <c r="C17" s="1357"/>
      <c r="D17" s="1357"/>
      <c r="E17" s="1357"/>
      <c r="F17" s="1357"/>
      <c r="G17" s="1357"/>
      <c r="H17" s="1357"/>
      <c r="I17" s="1357"/>
      <c r="J17" s="1357"/>
      <c r="K17" s="1357"/>
      <c r="L17" s="1357"/>
      <c r="M17" s="1357"/>
      <c r="N17" s="1357"/>
      <c r="O17" s="1357"/>
      <c r="P17" s="1357"/>
      <c r="Q17" s="1357"/>
      <c r="R17" s="1357"/>
      <c r="S17" s="1357"/>
      <c r="T17" s="1358"/>
      <c r="U17" s="1360" t="s">
        <v>277</v>
      </c>
      <c r="V17" s="1355"/>
      <c r="W17" s="2199"/>
      <c r="X17" s="2200"/>
      <c r="Y17" s="2200"/>
      <c r="Z17" s="2200"/>
      <c r="AA17" s="2212"/>
      <c r="AB17" s="2199"/>
      <c r="AC17" s="2200"/>
      <c r="AD17" s="2200"/>
      <c r="AE17" s="2200"/>
      <c r="AF17" s="2212"/>
      <c r="AG17" s="2199"/>
      <c r="AH17" s="2200"/>
      <c r="AI17" s="2200"/>
      <c r="AJ17" s="2200"/>
      <c r="AK17" s="2201"/>
    </row>
    <row r="18" spans="2:37" ht="27.75" customHeight="1">
      <c r="B18" s="2269" t="s">
        <v>62</v>
      </c>
      <c r="C18" s="2270"/>
      <c r="D18" s="2270"/>
      <c r="E18" s="2270"/>
      <c r="F18" s="2270"/>
      <c r="G18" s="2270"/>
      <c r="H18" s="2270"/>
      <c r="I18" s="2270"/>
      <c r="J18" s="2270"/>
      <c r="K18" s="2270"/>
      <c r="L18" s="2270"/>
      <c r="M18" s="2270"/>
      <c r="N18" s="2270"/>
      <c r="O18" s="2270"/>
      <c r="P18" s="2270"/>
      <c r="Q18" s="2270"/>
      <c r="R18" s="2270"/>
      <c r="S18" s="2270"/>
      <c r="T18" s="2271"/>
      <c r="U18" s="1361" t="s">
        <v>279</v>
      </c>
      <c r="V18" s="1362"/>
      <c r="W18" s="2199"/>
      <c r="X18" s="2200"/>
      <c r="Y18" s="2200"/>
      <c r="Z18" s="2200"/>
      <c r="AA18" s="2212"/>
      <c r="AB18" s="2199"/>
      <c r="AC18" s="2200"/>
      <c r="AD18" s="2200"/>
      <c r="AE18" s="2200"/>
      <c r="AF18" s="2212"/>
      <c r="AG18" s="2199"/>
      <c r="AH18" s="2200"/>
      <c r="AI18" s="2200"/>
      <c r="AJ18" s="2200"/>
      <c r="AK18" s="2201"/>
    </row>
    <row r="19" spans="2:37" ht="24" customHeight="1" thickBot="1">
      <c r="B19" s="1363" t="s">
        <v>909</v>
      </c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5"/>
      <c r="U19" s="1361" t="s">
        <v>281</v>
      </c>
      <c r="V19" s="1366"/>
      <c r="W19" s="2202"/>
      <c r="X19" s="2203"/>
      <c r="Y19" s="2203"/>
      <c r="Z19" s="2203"/>
      <c r="AA19" s="2213"/>
      <c r="AB19" s="2202"/>
      <c r="AC19" s="2203"/>
      <c r="AD19" s="2203"/>
      <c r="AE19" s="2203"/>
      <c r="AF19" s="2213"/>
      <c r="AG19" s="2202"/>
      <c r="AH19" s="2203"/>
      <c r="AI19" s="2203"/>
      <c r="AJ19" s="2203"/>
      <c r="AK19" s="2204"/>
    </row>
    <row r="20" spans="2:37" ht="24" customHeight="1" thickBot="1">
      <c r="B20" s="1367" t="s">
        <v>77</v>
      </c>
      <c r="C20" s="1368"/>
      <c r="D20" s="1368"/>
      <c r="E20" s="1368"/>
      <c r="F20" s="1368"/>
      <c r="G20" s="1368"/>
      <c r="H20" s="1368"/>
      <c r="I20" s="1368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  <c r="T20" s="1369"/>
      <c r="U20" s="1370" t="s">
        <v>284</v>
      </c>
      <c r="V20" s="1371"/>
      <c r="W20" s="2217">
        <v>6846572</v>
      </c>
      <c r="X20" s="2193"/>
      <c r="Y20" s="2193"/>
      <c r="Z20" s="2193"/>
      <c r="AA20" s="2211"/>
      <c r="AB20" s="2195">
        <v>6158316</v>
      </c>
      <c r="AC20" s="2193"/>
      <c r="AD20" s="2193"/>
      <c r="AE20" s="2193"/>
      <c r="AF20" s="2211"/>
      <c r="AG20" s="2195">
        <v>6394406</v>
      </c>
      <c r="AH20" s="2193"/>
      <c r="AI20" s="2193"/>
      <c r="AJ20" s="2193"/>
      <c r="AK20" s="2194"/>
    </row>
    <row r="21" spans="2:37" ht="28.5" customHeight="1" thickBot="1">
      <c r="B21" s="2266" t="s">
        <v>63</v>
      </c>
      <c r="C21" s="2267"/>
      <c r="D21" s="2267"/>
      <c r="E21" s="2267"/>
      <c r="F21" s="2267"/>
      <c r="G21" s="2267"/>
      <c r="H21" s="2267"/>
      <c r="I21" s="2267"/>
      <c r="J21" s="2267"/>
      <c r="K21" s="2267"/>
      <c r="L21" s="2267"/>
      <c r="M21" s="2267"/>
      <c r="N21" s="2267"/>
      <c r="O21" s="2267"/>
      <c r="P21" s="2267"/>
      <c r="Q21" s="2267"/>
      <c r="R21" s="2267"/>
      <c r="S21" s="2267"/>
      <c r="T21" s="2268"/>
      <c r="U21" s="1370" t="s">
        <v>287</v>
      </c>
      <c r="V21" s="1372"/>
      <c r="W21" s="2192"/>
      <c r="X21" s="2193"/>
      <c r="Y21" s="2193"/>
      <c r="Z21" s="2193"/>
      <c r="AA21" s="2211"/>
      <c r="AB21" s="2192"/>
      <c r="AC21" s="2193"/>
      <c r="AD21" s="2193"/>
      <c r="AE21" s="2193"/>
      <c r="AF21" s="2211"/>
      <c r="AG21" s="2192"/>
      <c r="AH21" s="2193"/>
      <c r="AI21" s="2193"/>
      <c r="AJ21" s="2193"/>
      <c r="AK21" s="2194"/>
    </row>
    <row r="22" spans="2:37" ht="32.25" customHeight="1" thickBot="1">
      <c r="B22" s="2232" t="s">
        <v>78</v>
      </c>
      <c r="C22" s="2233"/>
      <c r="D22" s="2233"/>
      <c r="E22" s="2233"/>
      <c r="F22" s="2233"/>
      <c r="G22" s="2233"/>
      <c r="H22" s="2233"/>
      <c r="I22" s="2233"/>
      <c r="J22" s="2233"/>
      <c r="K22" s="2233"/>
      <c r="L22" s="2233"/>
      <c r="M22" s="2233"/>
      <c r="N22" s="2233"/>
      <c r="O22" s="2233"/>
      <c r="P22" s="2233"/>
      <c r="Q22" s="2233"/>
      <c r="R22" s="2233"/>
      <c r="S22" s="2233"/>
      <c r="T22" s="2234"/>
      <c r="U22" s="1370" t="s">
        <v>289</v>
      </c>
      <c r="V22" s="1371"/>
      <c r="W22" s="2217">
        <v>11248</v>
      </c>
      <c r="X22" s="2193"/>
      <c r="Y22" s="2193"/>
      <c r="Z22" s="2193"/>
      <c r="AA22" s="2211"/>
      <c r="AB22" s="2195">
        <v>11248</v>
      </c>
      <c r="AC22" s="2193"/>
      <c r="AD22" s="2193"/>
      <c r="AE22" s="2193"/>
      <c r="AF22" s="2211"/>
      <c r="AG22" s="2195">
        <v>11248</v>
      </c>
      <c r="AH22" s="2193"/>
      <c r="AI22" s="2193"/>
      <c r="AJ22" s="2193"/>
      <c r="AK22" s="2194"/>
    </row>
    <row r="23" spans="2:37" ht="24" customHeight="1">
      <c r="B23" s="2239" t="s">
        <v>64</v>
      </c>
      <c r="C23" s="2240"/>
      <c r="D23" s="2240"/>
      <c r="E23" s="2240"/>
      <c r="F23" s="2240"/>
      <c r="G23" s="2240"/>
      <c r="H23" s="2240"/>
      <c r="I23" s="2240"/>
      <c r="J23" s="2240"/>
      <c r="K23" s="2240"/>
      <c r="L23" s="2240"/>
      <c r="M23" s="2240"/>
      <c r="N23" s="2240"/>
      <c r="O23" s="2240"/>
      <c r="P23" s="2240"/>
      <c r="Q23" s="2240"/>
      <c r="R23" s="2240"/>
      <c r="S23" s="2240"/>
      <c r="T23" s="2241"/>
      <c r="U23" s="1373" t="s">
        <v>291</v>
      </c>
      <c r="V23" s="1373"/>
      <c r="W23" s="2196">
        <v>11248</v>
      </c>
      <c r="X23" s="2197"/>
      <c r="Y23" s="2197"/>
      <c r="Z23" s="2197"/>
      <c r="AA23" s="2214"/>
      <c r="AB23" s="2196">
        <v>11248</v>
      </c>
      <c r="AC23" s="2197"/>
      <c r="AD23" s="2197"/>
      <c r="AE23" s="2197"/>
      <c r="AF23" s="2214"/>
      <c r="AG23" s="2196">
        <v>11248</v>
      </c>
      <c r="AH23" s="2197"/>
      <c r="AI23" s="2197"/>
      <c r="AJ23" s="2197"/>
      <c r="AK23" s="2198"/>
    </row>
    <row r="24" spans="2:37" ht="24" customHeight="1">
      <c r="B24" s="2229" t="s">
        <v>65</v>
      </c>
      <c r="C24" s="2230"/>
      <c r="D24" s="2230"/>
      <c r="E24" s="2230"/>
      <c r="F24" s="2230"/>
      <c r="G24" s="2230"/>
      <c r="H24" s="2230"/>
      <c r="I24" s="2230"/>
      <c r="J24" s="2230"/>
      <c r="K24" s="2230"/>
      <c r="L24" s="2230"/>
      <c r="M24" s="2230"/>
      <c r="N24" s="2230"/>
      <c r="O24" s="2230"/>
      <c r="P24" s="2230"/>
      <c r="Q24" s="2230"/>
      <c r="R24" s="2230"/>
      <c r="S24" s="2230"/>
      <c r="T24" s="2231"/>
      <c r="U24" s="1374" t="s">
        <v>293</v>
      </c>
      <c r="V24" s="1374"/>
      <c r="W24" s="2199"/>
      <c r="X24" s="2200"/>
      <c r="Y24" s="2200"/>
      <c r="Z24" s="2200"/>
      <c r="AA24" s="2212"/>
      <c r="AB24" s="2199"/>
      <c r="AC24" s="2200"/>
      <c r="AD24" s="2200"/>
      <c r="AE24" s="2200"/>
      <c r="AF24" s="2212"/>
      <c r="AG24" s="2199"/>
      <c r="AH24" s="2200"/>
      <c r="AI24" s="2200"/>
      <c r="AJ24" s="2200"/>
      <c r="AK24" s="2201"/>
    </row>
    <row r="25" spans="2:37" ht="24" customHeight="1">
      <c r="B25" s="2229" t="s">
        <v>66</v>
      </c>
      <c r="C25" s="2230"/>
      <c r="D25" s="2230"/>
      <c r="E25" s="2230"/>
      <c r="F25" s="2230"/>
      <c r="G25" s="2230"/>
      <c r="H25" s="2230"/>
      <c r="I25" s="2230"/>
      <c r="J25" s="2230"/>
      <c r="K25" s="2230"/>
      <c r="L25" s="2230"/>
      <c r="M25" s="2230"/>
      <c r="N25" s="2230"/>
      <c r="O25" s="2230"/>
      <c r="P25" s="2230"/>
      <c r="Q25" s="2230"/>
      <c r="R25" s="2230"/>
      <c r="S25" s="2230"/>
      <c r="T25" s="2231"/>
      <c r="U25" s="1375" t="s">
        <v>295</v>
      </c>
      <c r="V25" s="1375"/>
      <c r="W25" s="2199"/>
      <c r="X25" s="2200"/>
      <c r="Y25" s="2200"/>
      <c r="Z25" s="2200"/>
      <c r="AA25" s="2212"/>
      <c r="AB25" s="2199"/>
      <c r="AC25" s="2200"/>
      <c r="AD25" s="2200"/>
      <c r="AE25" s="2200"/>
      <c r="AF25" s="2212"/>
      <c r="AG25" s="2199"/>
      <c r="AH25" s="2200"/>
      <c r="AI25" s="2200"/>
      <c r="AJ25" s="2200"/>
      <c r="AK25" s="2201"/>
    </row>
    <row r="26" spans="2:37" ht="24" customHeight="1">
      <c r="B26" s="2229" t="s">
        <v>67</v>
      </c>
      <c r="C26" s="2230"/>
      <c r="D26" s="2230"/>
      <c r="E26" s="2230"/>
      <c r="F26" s="2230"/>
      <c r="G26" s="2230"/>
      <c r="H26" s="2230"/>
      <c r="I26" s="2230"/>
      <c r="J26" s="2230"/>
      <c r="K26" s="2230"/>
      <c r="L26" s="2230"/>
      <c r="M26" s="2230"/>
      <c r="N26" s="2230"/>
      <c r="O26" s="2230"/>
      <c r="P26" s="2230"/>
      <c r="Q26" s="2230"/>
      <c r="R26" s="2230"/>
      <c r="S26" s="2230"/>
      <c r="T26" s="2231"/>
      <c r="U26" s="1375" t="s">
        <v>297</v>
      </c>
      <c r="V26" s="1375"/>
      <c r="W26" s="2199"/>
      <c r="X26" s="2200"/>
      <c r="Y26" s="2200"/>
      <c r="Z26" s="2200"/>
      <c r="AA26" s="2212"/>
      <c r="AB26" s="2199"/>
      <c r="AC26" s="2200"/>
      <c r="AD26" s="2200"/>
      <c r="AE26" s="2200"/>
      <c r="AF26" s="2212"/>
      <c r="AG26" s="2199"/>
      <c r="AH26" s="2200"/>
      <c r="AI26" s="2200"/>
      <c r="AJ26" s="2200"/>
      <c r="AK26" s="2201"/>
    </row>
    <row r="27" spans="2:37" ht="24" customHeight="1">
      <c r="B27" s="2229" t="s">
        <v>68</v>
      </c>
      <c r="C27" s="2230"/>
      <c r="D27" s="2230"/>
      <c r="E27" s="2230"/>
      <c r="F27" s="2230"/>
      <c r="G27" s="2230"/>
      <c r="H27" s="2230"/>
      <c r="I27" s="2230"/>
      <c r="J27" s="2230"/>
      <c r="K27" s="2230"/>
      <c r="L27" s="2230"/>
      <c r="M27" s="2230"/>
      <c r="N27" s="2230"/>
      <c r="O27" s="2230"/>
      <c r="P27" s="2230"/>
      <c r="Q27" s="2230"/>
      <c r="R27" s="2230"/>
      <c r="S27" s="2230"/>
      <c r="T27" s="2231"/>
      <c r="U27" s="1375" t="s">
        <v>300</v>
      </c>
      <c r="V27" s="1375"/>
      <c r="W27" s="2199"/>
      <c r="X27" s="2200"/>
      <c r="Y27" s="2200"/>
      <c r="Z27" s="2200"/>
      <c r="AA27" s="2212"/>
      <c r="AB27" s="2199"/>
      <c r="AC27" s="2200"/>
      <c r="AD27" s="2200"/>
      <c r="AE27" s="2200"/>
      <c r="AF27" s="2212"/>
      <c r="AG27" s="2199"/>
      <c r="AH27" s="2200"/>
      <c r="AI27" s="2200"/>
      <c r="AJ27" s="2200"/>
      <c r="AK27" s="2201"/>
    </row>
    <row r="28" spans="2:37" ht="24" customHeight="1">
      <c r="B28" s="1363" t="s">
        <v>69</v>
      </c>
      <c r="C28" s="1357"/>
      <c r="D28" s="1357"/>
      <c r="E28" s="1357"/>
      <c r="F28" s="1357"/>
      <c r="G28" s="1357"/>
      <c r="H28" s="1357"/>
      <c r="I28" s="1357"/>
      <c r="J28" s="1357"/>
      <c r="K28" s="1357"/>
      <c r="L28" s="1357"/>
      <c r="M28" s="1357"/>
      <c r="N28" s="1357"/>
      <c r="O28" s="1357"/>
      <c r="P28" s="1357"/>
      <c r="Q28" s="1357"/>
      <c r="R28" s="1357"/>
      <c r="S28" s="1357"/>
      <c r="T28" s="1358"/>
      <c r="U28" s="1376" t="s">
        <v>303</v>
      </c>
      <c r="V28" s="1375"/>
      <c r="W28" s="2199"/>
      <c r="X28" s="2200"/>
      <c r="Y28" s="2200"/>
      <c r="Z28" s="2200"/>
      <c r="AA28" s="2212"/>
      <c r="AB28" s="2199"/>
      <c r="AC28" s="2200"/>
      <c r="AD28" s="2200"/>
      <c r="AE28" s="2200"/>
      <c r="AF28" s="2212"/>
      <c r="AG28" s="2199"/>
      <c r="AH28" s="2200"/>
      <c r="AI28" s="2200"/>
      <c r="AJ28" s="2200"/>
      <c r="AK28" s="2201"/>
    </row>
    <row r="29" spans="2:37" ht="15.75" customHeight="1">
      <c r="B29" s="2263" t="s">
        <v>70</v>
      </c>
      <c r="C29" s="2264"/>
      <c r="D29" s="2264"/>
      <c r="E29" s="2264"/>
      <c r="F29" s="2264"/>
      <c r="G29" s="2264"/>
      <c r="H29" s="2264"/>
      <c r="I29" s="2264"/>
      <c r="J29" s="2264"/>
      <c r="K29" s="2264"/>
      <c r="L29" s="2264"/>
      <c r="M29" s="2264"/>
      <c r="N29" s="2264"/>
      <c r="O29" s="2264"/>
      <c r="P29" s="2264"/>
      <c r="Q29" s="2264"/>
      <c r="R29" s="2264"/>
      <c r="S29" s="2264"/>
      <c r="T29" s="2265"/>
      <c r="U29" s="2235" t="s">
        <v>371</v>
      </c>
      <c r="V29" s="2236"/>
      <c r="W29" s="2205"/>
      <c r="X29" s="2206"/>
      <c r="Y29" s="2206"/>
      <c r="Z29" s="2206"/>
      <c r="AA29" s="2218"/>
      <c r="AB29" s="2205"/>
      <c r="AC29" s="2206"/>
      <c r="AD29" s="2206"/>
      <c r="AE29" s="2206"/>
      <c r="AF29" s="2218"/>
      <c r="AG29" s="2205"/>
      <c r="AH29" s="2206"/>
      <c r="AI29" s="2206"/>
      <c r="AJ29" s="2206"/>
      <c r="AK29" s="2207"/>
    </row>
    <row r="30" spans="2:37" ht="12.75" customHeight="1">
      <c r="B30" s="2239" t="s">
        <v>71</v>
      </c>
      <c r="C30" s="2240"/>
      <c r="D30" s="2240"/>
      <c r="E30" s="2240"/>
      <c r="F30" s="2240"/>
      <c r="G30" s="2240"/>
      <c r="H30" s="2240"/>
      <c r="I30" s="2240"/>
      <c r="J30" s="2240"/>
      <c r="K30" s="2240"/>
      <c r="L30" s="2240"/>
      <c r="M30" s="2240"/>
      <c r="N30" s="2240"/>
      <c r="O30" s="2240"/>
      <c r="P30" s="2240"/>
      <c r="Q30" s="2240"/>
      <c r="R30" s="2240"/>
      <c r="S30" s="2240"/>
      <c r="T30" s="2241"/>
      <c r="U30" s="2237"/>
      <c r="V30" s="2238"/>
      <c r="W30" s="2208"/>
      <c r="X30" s="2209"/>
      <c r="Y30" s="2209"/>
      <c r="Z30" s="2209"/>
      <c r="AA30" s="2219"/>
      <c r="AB30" s="2208"/>
      <c r="AC30" s="2209"/>
      <c r="AD30" s="2209"/>
      <c r="AE30" s="2209"/>
      <c r="AF30" s="2219"/>
      <c r="AG30" s="2208"/>
      <c r="AH30" s="2209"/>
      <c r="AI30" s="2209"/>
      <c r="AJ30" s="2209"/>
      <c r="AK30" s="2210"/>
    </row>
    <row r="31" spans="2:37" ht="21.75" customHeight="1">
      <c r="B31" s="2223" t="s">
        <v>72</v>
      </c>
      <c r="C31" s="2224"/>
      <c r="D31" s="2224"/>
      <c r="E31" s="2224"/>
      <c r="F31" s="2224"/>
      <c r="G31" s="2224"/>
      <c r="H31" s="2224"/>
      <c r="I31" s="2224"/>
      <c r="J31" s="2224"/>
      <c r="K31" s="2224"/>
      <c r="L31" s="2224"/>
      <c r="M31" s="2224"/>
      <c r="N31" s="2224"/>
      <c r="O31" s="2224"/>
      <c r="P31" s="2224"/>
      <c r="Q31" s="2224"/>
      <c r="R31" s="2224"/>
      <c r="S31" s="2224"/>
      <c r="T31" s="2225"/>
      <c r="U31" s="1376" t="s">
        <v>372</v>
      </c>
      <c r="V31" s="1375"/>
      <c r="W31" s="2199"/>
      <c r="X31" s="2200"/>
      <c r="Y31" s="2200"/>
      <c r="Z31" s="2200"/>
      <c r="AA31" s="2212"/>
      <c r="AB31" s="2199"/>
      <c r="AC31" s="2200"/>
      <c r="AD31" s="2200"/>
      <c r="AE31" s="2200"/>
      <c r="AF31" s="2212"/>
      <c r="AG31" s="2199"/>
      <c r="AH31" s="2200"/>
      <c r="AI31" s="2200"/>
      <c r="AJ31" s="2200"/>
      <c r="AK31" s="2201"/>
    </row>
    <row r="32" spans="2:37" ht="16.5" customHeight="1">
      <c r="B32" s="2226" t="s">
        <v>73</v>
      </c>
      <c r="C32" s="2227"/>
      <c r="D32" s="2227"/>
      <c r="E32" s="2227"/>
      <c r="F32" s="2227"/>
      <c r="G32" s="2227"/>
      <c r="H32" s="2227"/>
      <c r="I32" s="2227"/>
      <c r="J32" s="2227"/>
      <c r="K32" s="2227"/>
      <c r="L32" s="2227"/>
      <c r="M32" s="2227"/>
      <c r="N32" s="2227"/>
      <c r="O32" s="2227"/>
      <c r="P32" s="2227"/>
      <c r="Q32" s="2227"/>
      <c r="R32" s="2227"/>
      <c r="S32" s="2227"/>
      <c r="T32" s="2228"/>
      <c r="U32" s="1377" t="s">
        <v>374</v>
      </c>
      <c r="V32" s="1375"/>
      <c r="W32" s="2199"/>
      <c r="X32" s="2200"/>
      <c r="Y32" s="2200"/>
      <c r="Z32" s="2200"/>
      <c r="AA32" s="2212"/>
      <c r="AB32" s="2199"/>
      <c r="AC32" s="2200"/>
      <c r="AD32" s="2200"/>
      <c r="AE32" s="2200"/>
      <c r="AF32" s="2212"/>
      <c r="AG32" s="2199"/>
      <c r="AH32" s="2200"/>
      <c r="AI32" s="2200"/>
      <c r="AJ32" s="2200"/>
      <c r="AK32" s="2201"/>
    </row>
    <row r="33" spans="2:37" ht="24" customHeight="1">
      <c r="B33" s="2260" t="s">
        <v>79</v>
      </c>
      <c r="C33" s="2261"/>
      <c r="D33" s="2261"/>
      <c r="E33" s="2261"/>
      <c r="F33" s="2261"/>
      <c r="G33" s="2261"/>
      <c r="H33" s="2261"/>
      <c r="I33" s="2261"/>
      <c r="J33" s="2261"/>
      <c r="K33" s="2261"/>
      <c r="L33" s="2261"/>
      <c r="M33" s="2261"/>
      <c r="N33" s="2261"/>
      <c r="O33" s="2261"/>
      <c r="P33" s="2261"/>
      <c r="Q33" s="2261"/>
      <c r="R33" s="2261"/>
      <c r="S33" s="2261"/>
      <c r="T33" s="2262"/>
      <c r="U33" s="1377" t="s">
        <v>376</v>
      </c>
      <c r="V33" s="1375"/>
      <c r="W33" s="2199"/>
      <c r="X33" s="2200"/>
      <c r="Y33" s="2200"/>
      <c r="Z33" s="2200"/>
      <c r="AA33" s="2212"/>
      <c r="AB33" s="2199"/>
      <c r="AC33" s="2200"/>
      <c r="AD33" s="2200"/>
      <c r="AE33" s="2200"/>
      <c r="AF33" s="2212"/>
      <c r="AG33" s="2199"/>
      <c r="AH33" s="2200"/>
      <c r="AI33" s="2200"/>
      <c r="AJ33" s="2200"/>
      <c r="AK33" s="2201"/>
    </row>
    <row r="34" spans="2:37" ht="29.25" customHeight="1" thickBot="1">
      <c r="B34" s="2220" t="s">
        <v>74</v>
      </c>
      <c r="C34" s="2221"/>
      <c r="D34" s="2221"/>
      <c r="E34" s="2221"/>
      <c r="F34" s="2221"/>
      <c r="G34" s="2221"/>
      <c r="H34" s="2221"/>
      <c r="I34" s="2221"/>
      <c r="J34" s="2221"/>
      <c r="K34" s="2221"/>
      <c r="L34" s="2221"/>
      <c r="M34" s="2221"/>
      <c r="N34" s="2221"/>
      <c r="O34" s="2221"/>
      <c r="P34" s="2221"/>
      <c r="Q34" s="2221"/>
      <c r="R34" s="2221"/>
      <c r="S34" s="2221"/>
      <c r="T34" s="2222"/>
      <c r="U34" s="1377" t="s">
        <v>378</v>
      </c>
      <c r="V34" s="1375"/>
      <c r="W34" s="2202"/>
      <c r="X34" s="2203"/>
      <c r="Y34" s="2203"/>
      <c r="Z34" s="2203"/>
      <c r="AA34" s="2213"/>
      <c r="AB34" s="2202"/>
      <c r="AC34" s="2203"/>
      <c r="AD34" s="2203"/>
      <c r="AE34" s="2203"/>
      <c r="AF34" s="2213"/>
      <c r="AG34" s="2202"/>
      <c r="AH34" s="2203"/>
      <c r="AI34" s="2203"/>
      <c r="AJ34" s="2203"/>
      <c r="AK34" s="2204"/>
    </row>
    <row r="35" spans="2:37" ht="24" customHeight="1" thickBot="1">
      <c r="B35" s="1367" t="s">
        <v>80</v>
      </c>
      <c r="C35" s="1368"/>
      <c r="D35" s="1368"/>
      <c r="E35" s="1368"/>
      <c r="F35" s="1368"/>
      <c r="G35" s="1368"/>
      <c r="H35" s="1368"/>
      <c r="I35" s="1368"/>
      <c r="J35" s="1368"/>
      <c r="K35" s="1368"/>
      <c r="L35" s="1368"/>
      <c r="M35" s="1368"/>
      <c r="N35" s="1368"/>
      <c r="O35" s="1368"/>
      <c r="P35" s="1368"/>
      <c r="Q35" s="1368"/>
      <c r="R35" s="1368"/>
      <c r="S35" s="1368"/>
      <c r="T35" s="1369"/>
      <c r="U35" s="1370" t="s">
        <v>380</v>
      </c>
      <c r="V35" s="1372"/>
      <c r="W35" s="2217">
        <v>11248</v>
      </c>
      <c r="X35" s="2193"/>
      <c r="Y35" s="2193"/>
      <c r="Z35" s="2193"/>
      <c r="AA35" s="2211"/>
      <c r="AB35" s="2195">
        <v>11248</v>
      </c>
      <c r="AC35" s="2193"/>
      <c r="AD35" s="2193"/>
      <c r="AE35" s="2193"/>
      <c r="AF35" s="2211"/>
      <c r="AG35" s="2195">
        <v>11248</v>
      </c>
      <c r="AH35" s="2193"/>
      <c r="AI35" s="2193"/>
      <c r="AJ35" s="2193"/>
      <c r="AK35" s="2194"/>
    </row>
    <row r="36" spans="2:37" ht="30" customHeight="1" thickBot="1">
      <c r="B36" s="2257" t="s">
        <v>75</v>
      </c>
      <c r="C36" s="2258"/>
      <c r="D36" s="2258"/>
      <c r="E36" s="2258"/>
      <c r="F36" s="2258"/>
      <c r="G36" s="2258"/>
      <c r="H36" s="2258"/>
      <c r="I36" s="2258"/>
      <c r="J36" s="2258"/>
      <c r="K36" s="2258"/>
      <c r="L36" s="2258"/>
      <c r="M36" s="2258"/>
      <c r="N36" s="2258"/>
      <c r="O36" s="2258"/>
      <c r="P36" s="2258"/>
      <c r="Q36" s="2258"/>
      <c r="R36" s="2258"/>
      <c r="S36" s="2258"/>
      <c r="T36" s="2259"/>
      <c r="U36" s="1370" t="s">
        <v>382</v>
      </c>
      <c r="V36" s="1371"/>
      <c r="W36" s="2217">
        <v>4784727</v>
      </c>
      <c r="X36" s="2193"/>
      <c r="Y36" s="2193"/>
      <c r="Z36" s="2193"/>
      <c r="AA36" s="2211"/>
      <c r="AB36" s="2195">
        <v>4302948</v>
      </c>
      <c r="AC36" s="2215"/>
      <c r="AD36" s="2215"/>
      <c r="AE36" s="2215"/>
      <c r="AF36" s="2216"/>
      <c r="AG36" s="2195">
        <v>4468211</v>
      </c>
      <c r="AH36" s="2193"/>
      <c r="AI36" s="2193"/>
      <c r="AJ36" s="2193"/>
      <c r="AK36" s="2194"/>
    </row>
    <row r="37" spans="2:37" ht="30.75" customHeight="1" thickBot="1">
      <c r="B37" s="2257" t="s">
        <v>76</v>
      </c>
      <c r="C37" s="2258"/>
      <c r="D37" s="2258"/>
      <c r="E37" s="2258"/>
      <c r="F37" s="2258"/>
      <c r="G37" s="2258"/>
      <c r="H37" s="2258"/>
      <c r="I37" s="2258"/>
      <c r="J37" s="2258"/>
      <c r="K37" s="2258"/>
      <c r="L37" s="2258"/>
      <c r="M37" s="2258"/>
      <c r="N37" s="2258"/>
      <c r="O37" s="2258"/>
      <c r="P37" s="2258"/>
      <c r="Q37" s="2258"/>
      <c r="R37" s="2258"/>
      <c r="S37" s="2258"/>
      <c r="T37" s="2259"/>
      <c r="U37" s="1370" t="s">
        <v>384</v>
      </c>
      <c r="V37" s="1371"/>
      <c r="W37" s="2217"/>
      <c r="X37" s="2193"/>
      <c r="Y37" s="2193"/>
      <c r="Z37" s="2193"/>
      <c r="AA37" s="2211"/>
      <c r="AB37" s="2195"/>
      <c r="AC37" s="2193"/>
      <c r="AD37" s="2193"/>
      <c r="AE37" s="2193"/>
      <c r="AF37" s="2211"/>
      <c r="AG37" s="2195">
        <v>11184</v>
      </c>
      <c r="AH37" s="2193"/>
      <c r="AI37" s="2193"/>
      <c r="AJ37" s="2193"/>
      <c r="AK37" s="2194"/>
    </row>
    <row r="38" spans="2:37" ht="24" customHeight="1">
      <c r="B38" s="2239" t="s">
        <v>64</v>
      </c>
      <c r="C38" s="2240"/>
      <c r="D38" s="2240"/>
      <c r="E38" s="2240"/>
      <c r="F38" s="2240"/>
      <c r="G38" s="2240"/>
      <c r="H38" s="2240"/>
      <c r="I38" s="2240"/>
      <c r="J38" s="2240"/>
      <c r="K38" s="2240"/>
      <c r="L38" s="2240"/>
      <c r="M38" s="2240"/>
      <c r="N38" s="2240"/>
      <c r="O38" s="2240"/>
      <c r="P38" s="2240"/>
      <c r="Q38" s="2240"/>
      <c r="R38" s="2240"/>
      <c r="S38" s="2240"/>
      <c r="T38" s="2241"/>
      <c r="U38" s="1378" t="s">
        <v>386</v>
      </c>
      <c r="V38" s="1373"/>
      <c r="W38" s="2196"/>
      <c r="X38" s="2197"/>
      <c r="Y38" s="2197"/>
      <c r="Z38" s="2197"/>
      <c r="AA38" s="2214"/>
      <c r="AB38" s="2196"/>
      <c r="AC38" s="2197"/>
      <c r="AD38" s="2197"/>
      <c r="AE38" s="2197"/>
      <c r="AF38" s="2214"/>
      <c r="AG38" s="2196"/>
      <c r="AH38" s="2197"/>
      <c r="AI38" s="2197"/>
      <c r="AJ38" s="2197"/>
      <c r="AK38" s="2198"/>
    </row>
    <row r="39" spans="2:37" ht="24" customHeight="1">
      <c r="B39" s="2229" t="s">
        <v>65</v>
      </c>
      <c r="C39" s="2230"/>
      <c r="D39" s="2230"/>
      <c r="E39" s="2230"/>
      <c r="F39" s="2230"/>
      <c r="G39" s="2230"/>
      <c r="H39" s="2230"/>
      <c r="I39" s="2230"/>
      <c r="J39" s="2230"/>
      <c r="K39" s="2230"/>
      <c r="L39" s="2230"/>
      <c r="M39" s="2230"/>
      <c r="N39" s="2230"/>
      <c r="O39" s="2230"/>
      <c r="P39" s="2230"/>
      <c r="Q39" s="2230"/>
      <c r="R39" s="2230"/>
      <c r="S39" s="2230"/>
      <c r="T39" s="2231"/>
      <c r="U39" s="1377" t="s">
        <v>388</v>
      </c>
      <c r="V39" s="1374"/>
      <c r="W39" s="2199"/>
      <c r="X39" s="2200"/>
      <c r="Y39" s="2200"/>
      <c r="Z39" s="2200"/>
      <c r="AA39" s="2212"/>
      <c r="AB39" s="2199"/>
      <c r="AC39" s="2200"/>
      <c r="AD39" s="2200"/>
      <c r="AE39" s="2200"/>
      <c r="AF39" s="2212"/>
      <c r="AG39" s="2199"/>
      <c r="AH39" s="2200"/>
      <c r="AI39" s="2200"/>
      <c r="AJ39" s="2200"/>
      <c r="AK39" s="2201"/>
    </row>
    <row r="40" spans="2:37" ht="24" customHeight="1">
      <c r="B40" s="2229" t="s">
        <v>66</v>
      </c>
      <c r="C40" s="2230"/>
      <c r="D40" s="2230"/>
      <c r="E40" s="2230"/>
      <c r="F40" s="2230"/>
      <c r="G40" s="2230"/>
      <c r="H40" s="2230"/>
      <c r="I40" s="2230"/>
      <c r="J40" s="2230"/>
      <c r="K40" s="2230"/>
      <c r="L40" s="2230"/>
      <c r="M40" s="2230"/>
      <c r="N40" s="2230"/>
      <c r="O40" s="2230"/>
      <c r="P40" s="2230"/>
      <c r="Q40" s="2230"/>
      <c r="R40" s="2230"/>
      <c r="S40" s="2230"/>
      <c r="T40" s="2231"/>
      <c r="U40" s="1378" t="s">
        <v>390</v>
      </c>
      <c r="V40" s="1375"/>
      <c r="W40" s="2199"/>
      <c r="X40" s="2200"/>
      <c r="Y40" s="2200"/>
      <c r="Z40" s="2200"/>
      <c r="AA40" s="2212"/>
      <c r="AB40" s="2199"/>
      <c r="AC40" s="2200"/>
      <c r="AD40" s="2200"/>
      <c r="AE40" s="2200"/>
      <c r="AF40" s="2212"/>
      <c r="AG40" s="2199"/>
      <c r="AH40" s="2200"/>
      <c r="AI40" s="2200"/>
      <c r="AJ40" s="2200"/>
      <c r="AK40" s="2201"/>
    </row>
    <row r="41" spans="2:37" ht="24" customHeight="1">
      <c r="B41" s="2229" t="s">
        <v>67</v>
      </c>
      <c r="C41" s="2230"/>
      <c r="D41" s="2230"/>
      <c r="E41" s="2230"/>
      <c r="F41" s="2230"/>
      <c r="G41" s="2230"/>
      <c r="H41" s="2230"/>
      <c r="I41" s="2230"/>
      <c r="J41" s="2230"/>
      <c r="K41" s="2230"/>
      <c r="L41" s="2230"/>
      <c r="M41" s="2230"/>
      <c r="N41" s="2230"/>
      <c r="O41" s="2230"/>
      <c r="P41" s="2230"/>
      <c r="Q41" s="2230"/>
      <c r="R41" s="2230"/>
      <c r="S41" s="2230"/>
      <c r="T41" s="2231"/>
      <c r="U41" s="1377" t="s">
        <v>392</v>
      </c>
      <c r="V41" s="1375"/>
      <c r="W41" s="2199"/>
      <c r="X41" s="2200"/>
      <c r="Y41" s="2200"/>
      <c r="Z41" s="2200"/>
      <c r="AA41" s="2212"/>
      <c r="AB41" s="2199"/>
      <c r="AC41" s="2200"/>
      <c r="AD41" s="2200"/>
      <c r="AE41" s="2200"/>
      <c r="AF41" s="2212"/>
      <c r="AG41" s="2199"/>
      <c r="AH41" s="2200"/>
      <c r="AI41" s="2200"/>
      <c r="AJ41" s="2200"/>
      <c r="AK41" s="2201"/>
    </row>
    <row r="42" spans="2:37" ht="24" customHeight="1">
      <c r="B42" s="2229" t="s">
        <v>68</v>
      </c>
      <c r="C42" s="2230"/>
      <c r="D42" s="2230"/>
      <c r="E42" s="2230"/>
      <c r="F42" s="2230"/>
      <c r="G42" s="2230"/>
      <c r="H42" s="2230"/>
      <c r="I42" s="2230"/>
      <c r="J42" s="2230"/>
      <c r="K42" s="2230"/>
      <c r="L42" s="2230"/>
      <c r="M42" s="2230"/>
      <c r="N42" s="2230"/>
      <c r="O42" s="2230"/>
      <c r="P42" s="2230"/>
      <c r="Q42" s="2230"/>
      <c r="R42" s="2230"/>
      <c r="S42" s="2230"/>
      <c r="T42" s="2231"/>
      <c r="U42" s="1379" t="s">
        <v>394</v>
      </c>
      <c r="V42" s="1374"/>
      <c r="W42" s="2199"/>
      <c r="X42" s="2200"/>
      <c r="Y42" s="2200"/>
      <c r="Z42" s="2200"/>
      <c r="AA42" s="2212"/>
      <c r="AB42" s="2199"/>
      <c r="AC42" s="2200"/>
      <c r="AD42" s="2200"/>
      <c r="AE42" s="2200"/>
      <c r="AF42" s="2212"/>
      <c r="AG42" s="2199"/>
      <c r="AH42" s="2200"/>
      <c r="AI42" s="2200"/>
      <c r="AJ42" s="2200"/>
      <c r="AK42" s="2201"/>
    </row>
    <row r="43" spans="2:37" ht="24" customHeight="1">
      <c r="B43" s="1363" t="s">
        <v>69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8"/>
      <c r="U43" s="1377" t="s">
        <v>395</v>
      </c>
      <c r="V43" s="1375"/>
      <c r="W43" s="2199"/>
      <c r="X43" s="2200"/>
      <c r="Y43" s="2200"/>
      <c r="Z43" s="2200"/>
      <c r="AA43" s="2212"/>
      <c r="AB43" s="2199"/>
      <c r="AC43" s="2200"/>
      <c r="AD43" s="2200"/>
      <c r="AE43" s="2200"/>
      <c r="AF43" s="2212"/>
      <c r="AG43" s="2199"/>
      <c r="AH43" s="2200"/>
      <c r="AI43" s="2200"/>
      <c r="AJ43" s="2200"/>
      <c r="AK43" s="2201"/>
    </row>
    <row r="44" spans="2:37" ht="15.75" customHeight="1">
      <c r="B44" s="2263" t="s">
        <v>70</v>
      </c>
      <c r="C44" s="2264"/>
      <c r="D44" s="2264"/>
      <c r="E44" s="2264"/>
      <c r="F44" s="2264"/>
      <c r="G44" s="2264"/>
      <c r="H44" s="2264"/>
      <c r="I44" s="2264"/>
      <c r="J44" s="2264"/>
      <c r="K44" s="2264"/>
      <c r="L44" s="2264"/>
      <c r="M44" s="2264"/>
      <c r="N44" s="2264"/>
      <c r="O44" s="2264"/>
      <c r="P44" s="2264"/>
      <c r="Q44" s="2264"/>
      <c r="R44" s="2264"/>
      <c r="S44" s="2264"/>
      <c r="T44" s="2265"/>
      <c r="U44" s="2235" t="s">
        <v>397</v>
      </c>
      <c r="V44" s="2236"/>
      <c r="W44" s="2205"/>
      <c r="X44" s="2206"/>
      <c r="Y44" s="2206"/>
      <c r="Z44" s="2206"/>
      <c r="AA44" s="2218"/>
      <c r="AB44" s="2205"/>
      <c r="AC44" s="2206"/>
      <c r="AD44" s="2206"/>
      <c r="AE44" s="2206"/>
      <c r="AF44" s="2218"/>
      <c r="AG44" s="2205"/>
      <c r="AH44" s="2206"/>
      <c r="AI44" s="2206"/>
      <c r="AJ44" s="2206"/>
      <c r="AK44" s="2207"/>
    </row>
    <row r="45" spans="2:37" ht="12.75" customHeight="1">
      <c r="B45" s="2239" t="s">
        <v>71</v>
      </c>
      <c r="C45" s="2240"/>
      <c r="D45" s="2240"/>
      <c r="E45" s="2240"/>
      <c r="F45" s="2240"/>
      <c r="G45" s="2240"/>
      <c r="H45" s="2240"/>
      <c r="I45" s="2240"/>
      <c r="J45" s="2240"/>
      <c r="K45" s="2240"/>
      <c r="L45" s="2240"/>
      <c r="M45" s="2240"/>
      <c r="N45" s="2240"/>
      <c r="O45" s="2240"/>
      <c r="P45" s="2240"/>
      <c r="Q45" s="2240"/>
      <c r="R45" s="2240"/>
      <c r="S45" s="2240"/>
      <c r="T45" s="2241"/>
      <c r="U45" s="2237"/>
      <c r="V45" s="2238"/>
      <c r="W45" s="2208"/>
      <c r="X45" s="2209"/>
      <c r="Y45" s="2209"/>
      <c r="Z45" s="2209"/>
      <c r="AA45" s="2219"/>
      <c r="AB45" s="2208"/>
      <c r="AC45" s="2209"/>
      <c r="AD45" s="2209"/>
      <c r="AE45" s="2209"/>
      <c r="AF45" s="2219"/>
      <c r="AG45" s="2208"/>
      <c r="AH45" s="2209"/>
      <c r="AI45" s="2209"/>
      <c r="AJ45" s="2209"/>
      <c r="AK45" s="2210"/>
    </row>
    <row r="46" spans="2:37" ht="21" customHeight="1">
      <c r="B46" s="2223" t="s">
        <v>72</v>
      </c>
      <c r="C46" s="2224"/>
      <c r="D46" s="2224"/>
      <c r="E46" s="2224"/>
      <c r="F46" s="2224"/>
      <c r="G46" s="2224"/>
      <c r="H46" s="2224"/>
      <c r="I46" s="2224"/>
      <c r="J46" s="2224"/>
      <c r="K46" s="2224"/>
      <c r="L46" s="2224"/>
      <c r="M46" s="2224"/>
      <c r="N46" s="2224"/>
      <c r="O46" s="2224"/>
      <c r="P46" s="2224"/>
      <c r="Q46" s="2224"/>
      <c r="R46" s="2224"/>
      <c r="S46" s="2224"/>
      <c r="T46" s="2225"/>
      <c r="U46" s="1377" t="s">
        <v>399</v>
      </c>
      <c r="V46" s="1375"/>
      <c r="W46" s="2199"/>
      <c r="X46" s="2200"/>
      <c r="Y46" s="2200"/>
      <c r="Z46" s="2200"/>
      <c r="AA46" s="2212"/>
      <c r="AB46" s="2199"/>
      <c r="AC46" s="2200"/>
      <c r="AD46" s="2200"/>
      <c r="AE46" s="2200"/>
      <c r="AF46" s="2212"/>
      <c r="AG46" s="2199"/>
      <c r="AH46" s="2200"/>
      <c r="AI46" s="2200"/>
      <c r="AJ46" s="2200"/>
      <c r="AK46" s="2201"/>
    </row>
    <row r="47" spans="2:37" ht="17.25" customHeight="1">
      <c r="B47" s="2226" t="s">
        <v>73</v>
      </c>
      <c r="C47" s="2227"/>
      <c r="D47" s="2227"/>
      <c r="E47" s="2227"/>
      <c r="F47" s="2227"/>
      <c r="G47" s="2227"/>
      <c r="H47" s="2227"/>
      <c r="I47" s="2227"/>
      <c r="J47" s="2227"/>
      <c r="K47" s="2227"/>
      <c r="L47" s="2227"/>
      <c r="M47" s="2227"/>
      <c r="N47" s="2227"/>
      <c r="O47" s="2227"/>
      <c r="P47" s="2227"/>
      <c r="Q47" s="2227"/>
      <c r="R47" s="2227"/>
      <c r="S47" s="2227"/>
      <c r="T47" s="2228"/>
      <c r="U47" s="1377" t="s">
        <v>401</v>
      </c>
      <c r="V47" s="1375"/>
      <c r="W47" s="2199"/>
      <c r="X47" s="2200"/>
      <c r="Y47" s="2200"/>
      <c r="Z47" s="2200"/>
      <c r="AA47" s="2212"/>
      <c r="AB47" s="2199"/>
      <c r="AC47" s="2200"/>
      <c r="AD47" s="2200"/>
      <c r="AE47" s="2200"/>
      <c r="AF47" s="2212"/>
      <c r="AG47" s="2199">
        <v>11184</v>
      </c>
      <c r="AH47" s="2200"/>
      <c r="AI47" s="2200"/>
      <c r="AJ47" s="2200"/>
      <c r="AK47" s="2201"/>
    </row>
    <row r="48" spans="2:37" ht="24" customHeight="1">
      <c r="B48" s="2260" t="s">
        <v>81</v>
      </c>
      <c r="C48" s="2261"/>
      <c r="D48" s="2261"/>
      <c r="E48" s="2261"/>
      <c r="F48" s="2261"/>
      <c r="G48" s="2261"/>
      <c r="H48" s="2261"/>
      <c r="I48" s="2261"/>
      <c r="J48" s="2261"/>
      <c r="K48" s="2261"/>
      <c r="L48" s="2261"/>
      <c r="M48" s="2261"/>
      <c r="N48" s="2261"/>
      <c r="O48" s="2261"/>
      <c r="P48" s="2261"/>
      <c r="Q48" s="2261"/>
      <c r="R48" s="2261"/>
      <c r="S48" s="2261"/>
      <c r="T48" s="2262"/>
      <c r="U48" s="1379" t="s">
        <v>496</v>
      </c>
      <c r="V48" s="1374"/>
      <c r="W48" s="2199"/>
      <c r="X48" s="2200"/>
      <c r="Y48" s="2200"/>
      <c r="Z48" s="2200"/>
      <c r="AA48" s="2212"/>
      <c r="AB48" s="2199"/>
      <c r="AC48" s="2200"/>
      <c r="AD48" s="2200"/>
      <c r="AE48" s="2200"/>
      <c r="AF48" s="2212"/>
      <c r="AG48" s="2199"/>
      <c r="AH48" s="2200"/>
      <c r="AI48" s="2200"/>
      <c r="AJ48" s="2200"/>
      <c r="AK48" s="2201"/>
    </row>
    <row r="49" spans="2:37" ht="28.5" customHeight="1" thickBot="1">
      <c r="B49" s="2220" t="s">
        <v>74</v>
      </c>
      <c r="C49" s="2221"/>
      <c r="D49" s="2221"/>
      <c r="E49" s="2221"/>
      <c r="F49" s="2221"/>
      <c r="G49" s="2221"/>
      <c r="H49" s="2221"/>
      <c r="I49" s="2221"/>
      <c r="J49" s="2221"/>
      <c r="K49" s="2221"/>
      <c r="L49" s="2221"/>
      <c r="M49" s="2221"/>
      <c r="N49" s="2221"/>
      <c r="O49" s="2221"/>
      <c r="P49" s="2221"/>
      <c r="Q49" s="2221"/>
      <c r="R49" s="2221"/>
      <c r="S49" s="2221"/>
      <c r="T49" s="2222"/>
      <c r="U49" s="1378" t="s">
        <v>498</v>
      </c>
      <c r="V49" s="1380"/>
      <c r="W49" s="2202"/>
      <c r="X49" s="2203"/>
      <c r="Y49" s="2203"/>
      <c r="Z49" s="2203"/>
      <c r="AA49" s="2213"/>
      <c r="AB49" s="2202"/>
      <c r="AC49" s="2203"/>
      <c r="AD49" s="2203"/>
      <c r="AE49" s="2203"/>
      <c r="AF49" s="2213"/>
      <c r="AG49" s="2202"/>
      <c r="AH49" s="2203"/>
      <c r="AI49" s="2203"/>
      <c r="AJ49" s="2203"/>
      <c r="AK49" s="2204"/>
    </row>
    <row r="50" spans="2:37" ht="30" customHeight="1" thickBot="1">
      <c r="B50" s="2232" t="s">
        <v>82</v>
      </c>
      <c r="C50" s="2233"/>
      <c r="D50" s="2233"/>
      <c r="E50" s="2233"/>
      <c r="F50" s="2233"/>
      <c r="G50" s="2233"/>
      <c r="H50" s="2233"/>
      <c r="I50" s="2233"/>
      <c r="J50" s="2233"/>
      <c r="K50" s="2233"/>
      <c r="L50" s="2233"/>
      <c r="M50" s="2233"/>
      <c r="N50" s="2233"/>
      <c r="O50" s="2233"/>
      <c r="P50" s="2233"/>
      <c r="Q50" s="2233"/>
      <c r="R50" s="2233"/>
      <c r="S50" s="2233"/>
      <c r="T50" s="2234"/>
      <c r="U50" s="1381" t="s">
        <v>500</v>
      </c>
      <c r="V50" s="1382"/>
      <c r="W50" s="2217"/>
      <c r="X50" s="2193"/>
      <c r="Y50" s="2193"/>
      <c r="Z50" s="2193"/>
      <c r="AA50" s="2211"/>
      <c r="AB50" s="2195"/>
      <c r="AC50" s="2193"/>
      <c r="AD50" s="2193"/>
      <c r="AE50" s="2193"/>
      <c r="AF50" s="2211"/>
      <c r="AG50" s="2195">
        <v>11184</v>
      </c>
      <c r="AH50" s="2193"/>
      <c r="AI50" s="2193"/>
      <c r="AJ50" s="2193"/>
      <c r="AK50" s="2194"/>
    </row>
    <row r="51" spans="2:37" ht="24" customHeight="1" thickBot="1">
      <c r="B51" s="1383" t="s">
        <v>83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5"/>
      <c r="U51" s="1381" t="s">
        <v>502</v>
      </c>
      <c r="V51" s="1386"/>
      <c r="W51" s="2192"/>
      <c r="X51" s="2193"/>
      <c r="Y51" s="2193"/>
      <c r="Z51" s="2193"/>
      <c r="AA51" s="2211"/>
      <c r="AB51" s="2192"/>
      <c r="AC51" s="2193"/>
      <c r="AD51" s="2193"/>
      <c r="AE51" s="2193"/>
      <c r="AF51" s="2211"/>
      <c r="AG51" s="2192"/>
      <c r="AH51" s="2193"/>
      <c r="AI51" s="2193"/>
      <c r="AJ51" s="2193"/>
      <c r="AK51" s="2194"/>
    </row>
    <row r="52" spans="2:5" ht="21.75" customHeight="1">
      <c r="B52" s="1387"/>
      <c r="C52" s="1387"/>
      <c r="D52" s="1387"/>
      <c r="E52" s="1387"/>
    </row>
    <row r="53" spans="2:5" ht="21.75" customHeight="1">
      <c r="B53" s="1387"/>
      <c r="C53" s="1387"/>
      <c r="D53" s="1387"/>
      <c r="E53" s="1387"/>
    </row>
    <row r="54" spans="2:5" ht="21.75" customHeight="1">
      <c r="B54" s="1387"/>
      <c r="C54" s="1387"/>
      <c r="D54" s="1387"/>
      <c r="E54" s="1387"/>
    </row>
    <row r="55" spans="2:5" ht="21.75" customHeight="1">
      <c r="B55" s="1387"/>
      <c r="C55" s="1387"/>
      <c r="D55" s="1387"/>
      <c r="E55" s="1387"/>
    </row>
    <row r="56" spans="2:5" ht="21.75" customHeight="1">
      <c r="B56" s="1387"/>
      <c r="C56" s="1387"/>
      <c r="D56" s="1387"/>
      <c r="E56" s="1387"/>
    </row>
    <row r="57" spans="2:5" ht="21.75" customHeight="1">
      <c r="B57" s="1387"/>
      <c r="C57" s="1387"/>
      <c r="D57" s="1387"/>
      <c r="E57" s="1387"/>
    </row>
    <row r="58" spans="2:5" ht="21.75" customHeight="1">
      <c r="B58" s="1387"/>
      <c r="C58" s="1387"/>
      <c r="D58" s="1387"/>
      <c r="E58" s="1387"/>
    </row>
    <row r="59" spans="2:5" ht="21.75" customHeight="1">
      <c r="B59" s="1387"/>
      <c r="C59" s="1387"/>
      <c r="D59" s="1387"/>
      <c r="E59" s="1387"/>
    </row>
    <row r="60" spans="2:5" ht="21.75" customHeight="1">
      <c r="B60" s="1387"/>
      <c r="C60" s="1387"/>
      <c r="D60" s="1387"/>
      <c r="E60" s="1387"/>
    </row>
    <row r="61" spans="2:5" ht="21.75" customHeight="1">
      <c r="B61" s="1387"/>
      <c r="C61" s="1387"/>
      <c r="D61" s="1387"/>
      <c r="E61" s="1387"/>
    </row>
    <row r="62" spans="2:5" ht="21.75" customHeight="1">
      <c r="B62" s="1387"/>
      <c r="C62" s="1387"/>
      <c r="D62" s="1387"/>
      <c r="E62" s="1387"/>
    </row>
    <row r="63" spans="2:5" ht="21.75" customHeight="1">
      <c r="B63" s="1387"/>
      <c r="C63" s="1387"/>
      <c r="D63" s="1387"/>
      <c r="E63" s="1387"/>
    </row>
    <row r="64" spans="2:5" ht="21.75" customHeight="1">
      <c r="B64" s="1387"/>
      <c r="C64" s="1387"/>
      <c r="D64" s="1387"/>
      <c r="E64" s="1387"/>
    </row>
    <row r="65" spans="2:5" ht="21.75" customHeight="1">
      <c r="B65" s="1387"/>
      <c r="C65" s="1387"/>
      <c r="D65" s="1387"/>
      <c r="E65" s="1387"/>
    </row>
    <row r="66" spans="2:5" ht="21.75" customHeight="1">
      <c r="B66" s="1387"/>
      <c r="C66" s="1387"/>
      <c r="D66" s="1387"/>
      <c r="E66" s="1387"/>
    </row>
    <row r="67" spans="2:5" ht="21.75" customHeight="1">
      <c r="B67" s="1387"/>
      <c r="C67" s="1387"/>
      <c r="D67" s="1387"/>
      <c r="E67" s="1387"/>
    </row>
    <row r="68" spans="2:5" ht="21.75" customHeight="1">
      <c r="B68" s="1387"/>
      <c r="C68" s="1387"/>
      <c r="D68" s="1387"/>
      <c r="E68" s="1387"/>
    </row>
    <row r="69" spans="2:5" ht="21.75" customHeight="1">
      <c r="B69" s="1387"/>
      <c r="C69" s="1387"/>
      <c r="D69" s="1387"/>
      <c r="E69" s="1387"/>
    </row>
    <row r="70" spans="2:5" ht="21.75" customHeight="1">
      <c r="B70" s="1387"/>
      <c r="C70" s="1387"/>
      <c r="D70" s="1387"/>
      <c r="E70" s="1387"/>
    </row>
    <row r="71" spans="2:5" ht="21.75" customHeight="1">
      <c r="B71" s="1387"/>
      <c r="C71" s="1387"/>
      <c r="D71" s="1387"/>
      <c r="E71" s="1387"/>
    </row>
    <row r="72" spans="2:5" ht="21.75" customHeight="1">
      <c r="B72" s="1387"/>
      <c r="C72" s="1387"/>
      <c r="D72" s="1387"/>
      <c r="E72" s="1387"/>
    </row>
    <row r="73" spans="2:5" ht="21.75" customHeight="1">
      <c r="B73" s="1387"/>
      <c r="C73" s="1387"/>
      <c r="D73" s="1387"/>
      <c r="E73" s="1387"/>
    </row>
    <row r="74" spans="2:5" ht="21.75" customHeight="1">
      <c r="B74" s="1387"/>
      <c r="C74" s="1387"/>
      <c r="D74" s="1387"/>
      <c r="E74" s="1387"/>
    </row>
    <row r="75" spans="2:5" ht="21.75" customHeight="1">
      <c r="B75" s="1387"/>
      <c r="C75" s="1387"/>
      <c r="D75" s="1387"/>
      <c r="E75" s="1387"/>
    </row>
    <row r="76" spans="2:5" ht="21.75" customHeight="1">
      <c r="B76" s="1387"/>
      <c r="C76" s="1387"/>
      <c r="D76" s="1387"/>
      <c r="E76" s="1387"/>
    </row>
    <row r="77" spans="2:5" ht="21.75" customHeight="1">
      <c r="B77" s="1387"/>
      <c r="C77" s="1387"/>
      <c r="D77" s="1387"/>
      <c r="E77" s="1387"/>
    </row>
    <row r="78" spans="2:5" ht="21.75" customHeight="1">
      <c r="B78" s="1387"/>
      <c r="C78" s="1387"/>
      <c r="D78" s="1387"/>
      <c r="E78" s="1387"/>
    </row>
    <row r="79" spans="2:5" ht="21.75" customHeight="1">
      <c r="B79" s="1387"/>
      <c r="C79" s="1387"/>
      <c r="D79" s="1387"/>
      <c r="E79" s="1387"/>
    </row>
    <row r="80" spans="2:5" ht="21.75" customHeight="1">
      <c r="B80" s="1387"/>
      <c r="C80" s="1387"/>
      <c r="D80" s="1387"/>
      <c r="E80" s="1387"/>
    </row>
    <row r="81" spans="2:5" ht="21.75" customHeight="1">
      <c r="B81" s="1387"/>
      <c r="C81" s="1387"/>
      <c r="D81" s="1387"/>
      <c r="E81" s="1387"/>
    </row>
    <row r="82" spans="2:5" ht="21.75" customHeight="1">
      <c r="B82" s="1387"/>
      <c r="C82" s="1387"/>
      <c r="D82" s="1387"/>
      <c r="E82" s="1387"/>
    </row>
    <row r="83" spans="2:5" ht="21.75" customHeight="1">
      <c r="B83" s="1387"/>
      <c r="C83" s="1387"/>
      <c r="D83" s="1387"/>
      <c r="E83" s="1387"/>
    </row>
    <row r="84" spans="2:5" ht="21.75" customHeight="1">
      <c r="B84" s="1387"/>
      <c r="C84" s="1387"/>
      <c r="D84" s="1387"/>
      <c r="E84" s="1387"/>
    </row>
    <row r="85" spans="2:5" ht="21.75" customHeight="1">
      <c r="B85" s="1387"/>
      <c r="C85" s="1387"/>
      <c r="D85" s="1387"/>
      <c r="E85" s="1387"/>
    </row>
    <row r="86" spans="2:5" ht="21.75" customHeight="1">
      <c r="B86" s="1387"/>
      <c r="C86" s="1387"/>
      <c r="D86" s="1387"/>
      <c r="E86" s="1387"/>
    </row>
    <row r="87" spans="2:5" ht="21.75" customHeight="1">
      <c r="B87" s="1387"/>
      <c r="C87" s="1387"/>
      <c r="D87" s="1387"/>
      <c r="E87" s="1387"/>
    </row>
    <row r="88" spans="2:5" ht="21.75" customHeight="1">
      <c r="B88" s="1387"/>
      <c r="C88" s="1387"/>
      <c r="D88" s="1387"/>
      <c r="E88" s="1387"/>
    </row>
    <row r="89" spans="2:5" ht="21.75" customHeight="1">
      <c r="B89" s="1387"/>
      <c r="C89" s="1387"/>
      <c r="D89" s="1387"/>
      <c r="E89" s="1387"/>
    </row>
    <row r="90" spans="2:5" ht="21.75" customHeight="1">
      <c r="B90" s="1387"/>
      <c r="C90" s="1387"/>
      <c r="D90" s="1387"/>
      <c r="E90" s="1387"/>
    </row>
    <row r="91" spans="2:5" ht="21.75" customHeight="1">
      <c r="B91" s="1387"/>
      <c r="C91" s="1387"/>
      <c r="D91" s="1387"/>
      <c r="E91" s="1387"/>
    </row>
    <row r="92" spans="2:5" ht="21.75" customHeight="1">
      <c r="B92" s="1387"/>
      <c r="C92" s="1387"/>
      <c r="D92" s="1387"/>
      <c r="E92" s="1387"/>
    </row>
    <row r="93" spans="2:5" ht="21.75" customHeight="1">
      <c r="B93" s="1387"/>
      <c r="C93" s="1387"/>
      <c r="D93" s="1387"/>
      <c r="E93" s="1387"/>
    </row>
    <row r="94" spans="2:5" ht="21.75" customHeight="1">
      <c r="B94" s="1387"/>
      <c r="C94" s="1387"/>
      <c r="D94" s="1387"/>
      <c r="E94" s="1387"/>
    </row>
    <row r="95" spans="2:5" ht="21.75" customHeight="1">
      <c r="B95" s="1387"/>
      <c r="C95" s="1387"/>
      <c r="D95" s="1387"/>
      <c r="E95" s="1387"/>
    </row>
    <row r="96" spans="2:5" ht="21.75" customHeight="1">
      <c r="B96" s="1387"/>
      <c r="C96" s="1387"/>
      <c r="D96" s="1387"/>
      <c r="E96" s="1387"/>
    </row>
    <row r="97" spans="2:5" ht="21.75" customHeight="1">
      <c r="B97" s="1387"/>
      <c r="C97" s="1387"/>
      <c r="D97" s="1387"/>
      <c r="E97" s="1387"/>
    </row>
    <row r="98" spans="2:5" ht="21.75" customHeight="1">
      <c r="B98" s="1387"/>
      <c r="C98" s="1387"/>
      <c r="D98" s="1387"/>
      <c r="E98" s="1387"/>
    </row>
    <row r="99" spans="2:5" ht="21.75" customHeight="1">
      <c r="B99" s="1387"/>
      <c r="C99" s="1387"/>
      <c r="D99" s="1387"/>
      <c r="E99" s="1387"/>
    </row>
    <row r="100" spans="2:5" ht="21.75" customHeight="1">
      <c r="B100" s="1387"/>
      <c r="C100" s="1387"/>
      <c r="D100" s="1387"/>
      <c r="E100" s="1387"/>
    </row>
    <row r="101" spans="2:5" ht="21.75" customHeight="1">
      <c r="B101" s="1387"/>
      <c r="C101" s="1387"/>
      <c r="D101" s="1387"/>
      <c r="E101" s="1387"/>
    </row>
    <row r="102" spans="2:5" ht="21.75" customHeight="1">
      <c r="B102" s="1387"/>
      <c r="C102" s="1387"/>
      <c r="D102" s="1387"/>
      <c r="E102" s="1387"/>
    </row>
    <row r="103" spans="2:5" ht="21.75" customHeight="1">
      <c r="B103" s="1387"/>
      <c r="C103" s="1387"/>
      <c r="D103" s="1387"/>
      <c r="E103" s="1387"/>
    </row>
    <row r="104" spans="2:5" ht="21.75" customHeight="1">
      <c r="B104" s="1387"/>
      <c r="C104" s="1387"/>
      <c r="D104" s="1387"/>
      <c r="E104" s="1387"/>
    </row>
    <row r="105" spans="2:5" ht="21.75" customHeight="1">
      <c r="B105" s="1387"/>
      <c r="C105" s="1387"/>
      <c r="D105" s="1387"/>
      <c r="E105" s="1387"/>
    </row>
    <row r="106" spans="2:5" ht="21.75" customHeight="1">
      <c r="B106" s="1387"/>
      <c r="C106" s="1387"/>
      <c r="D106" s="1387"/>
      <c r="E106" s="1387"/>
    </row>
    <row r="107" spans="2:5" ht="21.75" customHeight="1">
      <c r="B107" s="1387"/>
      <c r="C107" s="1387"/>
      <c r="D107" s="1387"/>
      <c r="E107" s="1387"/>
    </row>
    <row r="108" spans="2:5" ht="21.75" customHeight="1">
      <c r="B108" s="1387"/>
      <c r="C108" s="1387"/>
      <c r="D108" s="1387"/>
      <c r="E108" s="1387"/>
    </row>
    <row r="109" spans="2:5" ht="21.75" customHeight="1">
      <c r="B109" s="1387"/>
      <c r="C109" s="1387"/>
      <c r="D109" s="1387"/>
      <c r="E109" s="1387"/>
    </row>
    <row r="110" spans="2:5" ht="21.75" customHeight="1">
      <c r="B110" s="1387"/>
      <c r="C110" s="1387"/>
      <c r="D110" s="1387"/>
      <c r="E110" s="1387"/>
    </row>
    <row r="111" spans="2:5" ht="21.75" customHeight="1">
      <c r="B111" s="1387"/>
      <c r="C111" s="1387"/>
      <c r="D111" s="1387"/>
      <c r="E111" s="1387"/>
    </row>
    <row r="112" spans="2:5" ht="21.75" customHeight="1">
      <c r="B112" s="1387"/>
      <c r="C112" s="1387"/>
      <c r="D112" s="1387"/>
      <c r="E112" s="1387"/>
    </row>
    <row r="113" spans="2:5" ht="21.75" customHeight="1">
      <c r="B113" s="1387"/>
      <c r="C113" s="1387"/>
      <c r="D113" s="1387"/>
      <c r="E113" s="1387"/>
    </row>
    <row r="114" spans="2:5" ht="21.75" customHeight="1">
      <c r="B114" s="1387"/>
      <c r="C114" s="1387"/>
      <c r="D114" s="1387"/>
      <c r="E114" s="1387"/>
    </row>
    <row r="115" spans="2:5" ht="21.75" customHeight="1">
      <c r="B115" s="1387"/>
      <c r="C115" s="1387"/>
      <c r="D115" s="1387"/>
      <c r="E115" s="1387"/>
    </row>
    <row r="116" spans="2:5" ht="21.75" customHeight="1">
      <c r="B116" s="1387"/>
      <c r="C116" s="1387"/>
      <c r="D116" s="1387"/>
      <c r="E116" s="1387"/>
    </row>
    <row r="117" spans="2:5" ht="21.75" customHeight="1">
      <c r="B117" s="1387"/>
      <c r="C117" s="1387"/>
      <c r="D117" s="1387"/>
      <c r="E117" s="1387"/>
    </row>
    <row r="118" spans="2:5" ht="21.75" customHeight="1">
      <c r="B118" s="1387"/>
      <c r="C118" s="1387"/>
      <c r="D118" s="1387"/>
      <c r="E118" s="1387"/>
    </row>
    <row r="119" spans="2:5" ht="21.75" customHeight="1">
      <c r="B119" s="1387"/>
      <c r="C119" s="1387"/>
      <c r="D119" s="1387"/>
      <c r="E119" s="1387"/>
    </row>
    <row r="120" spans="2:5" ht="21.75" customHeight="1">
      <c r="B120" s="1387"/>
      <c r="C120" s="1387"/>
      <c r="D120" s="1387"/>
      <c r="E120" s="1387"/>
    </row>
    <row r="121" spans="2:5" ht="21.75" customHeight="1">
      <c r="B121" s="1387"/>
      <c r="C121" s="1387"/>
      <c r="D121" s="1387"/>
      <c r="E121" s="1387"/>
    </row>
    <row r="122" spans="2:5" ht="12.75">
      <c r="B122" s="1387"/>
      <c r="C122" s="1387"/>
      <c r="D122" s="1387"/>
      <c r="E122" s="1387"/>
    </row>
    <row r="123" spans="2:5" ht="12.75">
      <c r="B123" s="1387"/>
      <c r="C123" s="1387"/>
      <c r="D123" s="1387"/>
      <c r="E123" s="1387"/>
    </row>
    <row r="124" spans="2:5" ht="12.75">
      <c r="B124" s="1387"/>
      <c r="C124" s="1387"/>
      <c r="D124" s="1387"/>
      <c r="E124" s="1387"/>
    </row>
    <row r="125" spans="2:5" ht="12.75">
      <c r="B125" s="1387"/>
      <c r="C125" s="1387"/>
      <c r="D125" s="1387"/>
      <c r="E125" s="1387"/>
    </row>
    <row r="126" spans="2:5" ht="12.75">
      <c r="B126" s="1387"/>
      <c r="C126" s="1387"/>
      <c r="D126" s="1387"/>
      <c r="E126" s="1387"/>
    </row>
    <row r="127" spans="2:5" ht="12.75">
      <c r="B127" s="1387"/>
      <c r="C127" s="1387"/>
      <c r="D127" s="1387"/>
      <c r="E127" s="1387"/>
    </row>
    <row r="128" spans="2:5" ht="12.75">
      <c r="B128" s="1387"/>
      <c r="C128" s="1387"/>
      <c r="D128" s="1387"/>
      <c r="E128" s="1387"/>
    </row>
  </sheetData>
  <mergeCells count="147">
    <mergeCell ref="AB44:AF45"/>
    <mergeCell ref="AG44:AK45"/>
    <mergeCell ref="B21:T21"/>
    <mergeCell ref="B18:T18"/>
    <mergeCell ref="B34:T34"/>
    <mergeCell ref="B36:T36"/>
    <mergeCell ref="B24:T24"/>
    <mergeCell ref="B29:T29"/>
    <mergeCell ref="B25:T25"/>
    <mergeCell ref="B26:T26"/>
    <mergeCell ref="B50:T50"/>
    <mergeCell ref="B37:T37"/>
    <mergeCell ref="B33:T33"/>
    <mergeCell ref="B45:T45"/>
    <mergeCell ref="B38:T38"/>
    <mergeCell ref="B39:T39"/>
    <mergeCell ref="B40:T40"/>
    <mergeCell ref="B48:T48"/>
    <mergeCell ref="B41:T41"/>
    <mergeCell ref="B44:T44"/>
    <mergeCell ref="U29:V30"/>
    <mergeCell ref="B3:AK3"/>
    <mergeCell ref="B10:T11"/>
    <mergeCell ref="U10:V11"/>
    <mergeCell ref="AG9:AK9"/>
    <mergeCell ref="AG10:AK10"/>
    <mergeCell ref="AB4:AJ4"/>
    <mergeCell ref="B23:T23"/>
    <mergeCell ref="AB29:AF30"/>
    <mergeCell ref="B27:T27"/>
    <mergeCell ref="B22:T22"/>
    <mergeCell ref="U44:V45"/>
    <mergeCell ref="W25:AA25"/>
    <mergeCell ref="W26:AA26"/>
    <mergeCell ref="W27:AA27"/>
    <mergeCell ref="W28:AA28"/>
    <mergeCell ref="W29:AA30"/>
    <mergeCell ref="B30:T30"/>
    <mergeCell ref="W31:AA31"/>
    <mergeCell ref="W32:AA32"/>
    <mergeCell ref="B49:T49"/>
    <mergeCell ref="B31:T31"/>
    <mergeCell ref="B32:T32"/>
    <mergeCell ref="B42:T42"/>
    <mergeCell ref="B46:T46"/>
    <mergeCell ref="B47:T47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W22:AA22"/>
    <mergeCell ref="W23:AA23"/>
    <mergeCell ref="W24:AA24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5"/>
    <mergeCell ref="W46:AA46"/>
    <mergeCell ref="W47:AA47"/>
    <mergeCell ref="W48:AA48"/>
    <mergeCell ref="W49:AA49"/>
    <mergeCell ref="W50:AA50"/>
    <mergeCell ref="W51:AA51"/>
    <mergeCell ref="AB13:AF13"/>
    <mergeCell ref="AB14:AF14"/>
    <mergeCell ref="AB15:AF15"/>
    <mergeCell ref="AB16:AF16"/>
    <mergeCell ref="AB17:AF17"/>
    <mergeCell ref="AB18:AF18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AB28:AF28"/>
    <mergeCell ref="AB31:AF31"/>
    <mergeCell ref="AB32:AF32"/>
    <mergeCell ref="AB33:AF33"/>
    <mergeCell ref="AB34:AF34"/>
    <mergeCell ref="AB35:AF35"/>
    <mergeCell ref="AB37:AF37"/>
    <mergeCell ref="AB38:AF38"/>
    <mergeCell ref="AB39:AF39"/>
    <mergeCell ref="AB36:AF36"/>
    <mergeCell ref="AB40:AF40"/>
    <mergeCell ref="AB41:AF41"/>
    <mergeCell ref="AB42:AF42"/>
    <mergeCell ref="AB43:AF43"/>
    <mergeCell ref="AB46:AF46"/>
    <mergeCell ref="AB47:AF47"/>
    <mergeCell ref="AB48:AF48"/>
    <mergeCell ref="AB49:AF49"/>
    <mergeCell ref="AB50:AF50"/>
    <mergeCell ref="AB51:AF51"/>
    <mergeCell ref="AG51:AK51"/>
    <mergeCell ref="AG50:AK50"/>
    <mergeCell ref="AG49:AK49"/>
    <mergeCell ref="AG48:AK48"/>
    <mergeCell ref="AG47:AK47"/>
    <mergeCell ref="AG46:AK46"/>
    <mergeCell ref="AG43:AK43"/>
    <mergeCell ref="AG42:AK42"/>
    <mergeCell ref="AG41:AK41"/>
    <mergeCell ref="AG40:AK40"/>
    <mergeCell ref="AG39:AK39"/>
    <mergeCell ref="AG38:AK38"/>
    <mergeCell ref="AG37:AK37"/>
    <mergeCell ref="AG36:AK36"/>
    <mergeCell ref="AG35:AK35"/>
    <mergeCell ref="AG34:AK34"/>
    <mergeCell ref="AG33:AK33"/>
    <mergeCell ref="AG32:AK32"/>
    <mergeCell ref="AG31:AK31"/>
    <mergeCell ref="AG29:AK30"/>
    <mergeCell ref="AG28:AK28"/>
    <mergeCell ref="AG27:AK27"/>
    <mergeCell ref="AG26:AK26"/>
    <mergeCell ref="AG25:AK25"/>
    <mergeCell ref="AG13:AK13"/>
    <mergeCell ref="AG14:AK14"/>
    <mergeCell ref="AG15:AK15"/>
    <mergeCell ref="AG16:AK16"/>
    <mergeCell ref="AG17:AK17"/>
    <mergeCell ref="AG18:AK18"/>
    <mergeCell ref="AG19:AK19"/>
    <mergeCell ref="AG20:AK20"/>
    <mergeCell ref="AG21:AK21"/>
    <mergeCell ref="AG22:AK22"/>
    <mergeCell ref="AG23:AK23"/>
    <mergeCell ref="AG24:AK24"/>
  </mergeCells>
  <printOptions horizontalCentered="1"/>
  <pageMargins left="0.11811023622047245" right="0.07874015748031496" top="0.4724409448818898" bottom="0.28" header="0.2755905511811024" footer="0.14"/>
  <pageSetup fitToHeight="0" horizontalDpi="360" verticalDpi="36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8"/>
  <sheetViews>
    <sheetView showGridLines="0" workbookViewId="0" topLeftCell="T1">
      <selection activeCell="AK18" sqref="AK18:AN18"/>
    </sheetView>
  </sheetViews>
  <sheetFormatPr defaultColWidth="9.140625" defaultRowHeight="12.75"/>
  <cols>
    <col min="1" max="6" width="3.28125" style="1388" customWidth="1"/>
    <col min="7" max="7" width="3.8515625" style="1388" customWidth="1"/>
    <col min="8" max="11" width="3.28125" style="1388" customWidth="1"/>
    <col min="12" max="12" width="3.8515625" style="1388" customWidth="1"/>
    <col min="13" max="14" width="3.28125" style="1388" customWidth="1"/>
    <col min="15" max="15" width="5.57421875" style="1388" customWidth="1"/>
    <col min="16" max="20" width="3.28125" style="1388" customWidth="1"/>
    <col min="21" max="21" width="1.7109375" style="1388" hidden="1" customWidth="1"/>
    <col min="22" max="55" width="3.28125" style="1388" customWidth="1"/>
    <col min="56" max="16384" width="9.140625" style="1388" customWidth="1"/>
  </cols>
  <sheetData>
    <row r="1" spans="51:52" ht="12.75">
      <c r="AY1" s="1389"/>
      <c r="AZ1" s="1389"/>
    </row>
    <row r="2" spans="51:52" ht="3" customHeight="1">
      <c r="AY2" s="1390"/>
      <c r="AZ2" s="1390"/>
    </row>
    <row r="3" spans="1:52" s="1393" customFormat="1" ht="20.25">
      <c r="A3" s="1391" t="s">
        <v>84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  <c r="AC3" s="1392"/>
      <c r="AD3" s="1392"/>
      <c r="AE3" s="1392"/>
      <c r="AF3" s="1392"/>
      <c r="AG3" s="1392"/>
      <c r="AH3" s="1392"/>
      <c r="AI3" s="1392"/>
      <c r="AJ3" s="1392"/>
      <c r="AK3" s="1392"/>
      <c r="AL3" s="1392"/>
      <c r="AM3" s="1392"/>
      <c r="AN3" s="1392"/>
      <c r="AO3" s="1392"/>
      <c r="AP3" s="1392"/>
      <c r="AQ3" s="1392"/>
      <c r="AR3" s="1392"/>
      <c r="AS3" s="1392"/>
      <c r="AT3" s="1392"/>
      <c r="AU3" s="1392"/>
      <c r="AV3" s="1392"/>
      <c r="AW3" s="1392"/>
      <c r="AX3" s="1392"/>
      <c r="AY3" s="1392"/>
      <c r="AZ3" s="1392"/>
    </row>
    <row r="4" spans="44:52" ht="31.5" customHeight="1">
      <c r="AR4" s="2285" t="s">
        <v>462</v>
      </c>
      <c r="AS4" s="2285"/>
      <c r="AT4" s="2285"/>
      <c r="AU4" s="2285"/>
      <c r="AV4" s="2285"/>
      <c r="AW4" s="2285"/>
      <c r="AX4" s="2285"/>
      <c r="AY4" s="2285"/>
      <c r="AZ4" s="2285"/>
    </row>
    <row r="5" spans="44:52" ht="12.75">
      <c r="AR5" s="1394" t="s">
        <v>255</v>
      </c>
      <c r="AS5" s="1394"/>
      <c r="AT5" s="1394"/>
      <c r="AU5" s="1394"/>
      <c r="AV5" s="1394"/>
      <c r="AW5" s="1394"/>
      <c r="AX5" s="1394"/>
      <c r="AY5" s="1394"/>
      <c r="AZ5" s="1394"/>
    </row>
    <row r="6" ht="13.5" thickBot="1"/>
    <row r="7" spans="1:37" ht="15.75" customHeight="1" thickBot="1">
      <c r="A7" s="1395">
        <v>5</v>
      </c>
      <c r="B7" s="1396">
        <v>1</v>
      </c>
      <c r="C7" s="1396">
        <v>3</v>
      </c>
      <c r="D7" s="1396">
        <v>0</v>
      </c>
      <c r="E7" s="1396">
        <v>0</v>
      </c>
      <c r="F7" s="1397">
        <v>9</v>
      </c>
      <c r="H7" s="1395">
        <v>1</v>
      </c>
      <c r="I7" s="1396">
        <v>2</v>
      </c>
      <c r="J7" s="1396">
        <v>5</v>
      </c>
      <c r="K7" s="1397">
        <v>4</v>
      </c>
      <c r="M7" s="1395">
        <v>0</v>
      </c>
      <c r="N7" s="1397">
        <v>1</v>
      </c>
      <c r="O7" s="1389"/>
      <c r="P7" s="1395">
        <v>2</v>
      </c>
      <c r="Q7" s="1396">
        <v>8</v>
      </c>
      <c r="R7" s="1396">
        <v>0</v>
      </c>
      <c r="S7" s="1397">
        <v>0</v>
      </c>
      <c r="V7" s="1395">
        <v>7</v>
      </c>
      <c r="W7" s="1396">
        <v>5</v>
      </c>
      <c r="X7" s="1396">
        <v>1</v>
      </c>
      <c r="Y7" s="1396">
        <v>1</v>
      </c>
      <c r="Z7" s="1396">
        <v>1</v>
      </c>
      <c r="AA7" s="1397">
        <v>5</v>
      </c>
      <c r="AC7" s="1398">
        <v>2</v>
      </c>
      <c r="AD7" s="1399">
        <v>6</v>
      </c>
      <c r="AF7" s="1400">
        <v>2</v>
      </c>
      <c r="AG7" s="1401">
        <v>0</v>
      </c>
      <c r="AH7" s="1401">
        <v>0</v>
      </c>
      <c r="AI7" s="1402">
        <v>5</v>
      </c>
      <c r="AK7" s="1403">
        <v>2</v>
      </c>
    </row>
    <row r="8" spans="1:49" ht="25.5" customHeight="1">
      <c r="A8" s="1404" t="s">
        <v>226</v>
      </c>
      <c r="B8" s="1404"/>
      <c r="C8" s="1404"/>
      <c r="D8" s="1404"/>
      <c r="E8" s="1404"/>
      <c r="F8" s="1404"/>
      <c r="G8" s="1405"/>
      <c r="H8" s="1404" t="s">
        <v>227</v>
      </c>
      <c r="I8" s="1404"/>
      <c r="J8" s="1404"/>
      <c r="K8" s="1404"/>
      <c r="L8" s="1405"/>
      <c r="M8" s="1406" t="s">
        <v>228</v>
      </c>
      <c r="N8" s="1406"/>
      <c r="O8" s="1405"/>
      <c r="P8" s="1406" t="s">
        <v>792</v>
      </c>
      <c r="Q8" s="1406"/>
      <c r="R8" s="1406"/>
      <c r="S8" s="1406"/>
      <c r="T8" s="1405"/>
      <c r="V8" s="1404" t="s">
        <v>230</v>
      </c>
      <c r="W8" s="1404"/>
      <c r="X8" s="1404"/>
      <c r="Y8" s="1404"/>
      <c r="Z8" s="1404"/>
      <c r="AA8" s="1404"/>
      <c r="AC8" s="1404" t="s">
        <v>258</v>
      </c>
      <c r="AD8" s="1404"/>
      <c r="AF8" s="1404" t="s">
        <v>259</v>
      </c>
      <c r="AG8" s="1404"/>
      <c r="AH8" s="1404"/>
      <c r="AI8" s="1404"/>
      <c r="AK8" s="1404" t="s">
        <v>260</v>
      </c>
      <c r="AW8" s="1388" t="s">
        <v>261</v>
      </c>
    </row>
    <row r="9" spans="1:52" ht="38.25" customHeight="1">
      <c r="A9" s="1407" t="s">
        <v>825</v>
      </c>
      <c r="B9" s="1408"/>
      <c r="C9" s="1408"/>
      <c r="D9" s="1408"/>
      <c r="E9" s="1409"/>
      <c r="F9" s="1409"/>
      <c r="G9" s="1409"/>
      <c r="H9" s="1409"/>
      <c r="I9" s="1409"/>
      <c r="J9" s="1409"/>
      <c r="K9" s="1409"/>
      <c r="L9" s="1409"/>
      <c r="M9" s="1409"/>
      <c r="N9" s="1409"/>
      <c r="O9" s="1410" t="s">
        <v>263</v>
      </c>
      <c r="P9" s="1411"/>
      <c r="Q9" s="1411"/>
      <c r="R9" s="1411"/>
      <c r="S9" s="1412"/>
      <c r="T9" s="1413"/>
      <c r="U9" s="1408"/>
      <c r="V9" s="1409"/>
      <c r="W9" s="1409"/>
      <c r="X9" s="1414"/>
      <c r="Y9" s="1409"/>
      <c r="Z9" s="1409"/>
      <c r="AA9" s="1409"/>
      <c r="AB9" s="1414"/>
      <c r="AC9" s="1409"/>
      <c r="AD9" s="1409"/>
      <c r="AE9" s="1409"/>
      <c r="AF9" s="1415"/>
      <c r="AG9" s="1416"/>
      <c r="AH9" s="1416"/>
      <c r="AI9" s="1416"/>
      <c r="AJ9" s="1415"/>
      <c r="AK9" s="1416"/>
      <c r="AL9" s="1416"/>
      <c r="AM9" s="1416"/>
      <c r="AN9" s="1415"/>
      <c r="AO9" s="1416"/>
      <c r="AP9" s="1416"/>
      <c r="AQ9" s="1416"/>
      <c r="AR9" s="1415"/>
      <c r="AS9" s="1416"/>
      <c r="AT9" s="1416"/>
      <c r="AU9" s="1416"/>
      <c r="AV9" s="1415"/>
      <c r="AW9" s="1416"/>
      <c r="AX9" s="1416"/>
      <c r="AY9" s="1416"/>
      <c r="AZ9" s="1415"/>
    </row>
    <row r="10" spans="1:52" ht="12.75">
      <c r="A10" s="1417"/>
      <c r="B10" s="1418"/>
      <c r="C10" s="1418"/>
      <c r="D10" s="1418"/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20"/>
      <c r="P10" s="1421"/>
      <c r="Q10" s="1422">
        <v>75</v>
      </c>
      <c r="R10" s="1423">
        <v>11</v>
      </c>
      <c r="S10" s="1424">
        <v>64</v>
      </c>
      <c r="T10" s="1425"/>
      <c r="U10" s="1425"/>
      <c r="V10" s="1422">
        <v>75</v>
      </c>
      <c r="W10" s="1422">
        <v>19</v>
      </c>
      <c r="X10" s="1426">
        <v>66</v>
      </c>
      <c r="Y10" s="1421"/>
      <c r="Z10" s="1422" t="s">
        <v>85</v>
      </c>
      <c r="AA10" s="1422" t="s">
        <v>85</v>
      </c>
      <c r="AB10" s="1426" t="s">
        <v>85</v>
      </c>
      <c r="AC10" s="1427"/>
      <c r="AD10" s="1422" t="s">
        <v>85</v>
      </c>
      <c r="AE10" s="1422" t="s">
        <v>85</v>
      </c>
      <c r="AF10" s="1426" t="s">
        <v>85</v>
      </c>
      <c r="AG10" s="1427"/>
      <c r="AH10" s="1422" t="s">
        <v>85</v>
      </c>
      <c r="AI10" s="1422" t="s">
        <v>85</v>
      </c>
      <c r="AJ10" s="1426" t="s">
        <v>85</v>
      </c>
      <c r="AK10" s="1427"/>
      <c r="AL10" s="1422" t="s">
        <v>85</v>
      </c>
      <c r="AM10" s="1422" t="s">
        <v>85</v>
      </c>
      <c r="AN10" s="1426" t="s">
        <v>85</v>
      </c>
      <c r="AO10" s="1427"/>
      <c r="AP10" s="1422" t="s">
        <v>85</v>
      </c>
      <c r="AQ10" s="1422" t="s">
        <v>85</v>
      </c>
      <c r="AR10" s="1426" t="s">
        <v>85</v>
      </c>
      <c r="AS10" s="1427"/>
      <c r="AT10" s="1422" t="s">
        <v>85</v>
      </c>
      <c r="AU10" s="1422" t="s">
        <v>85</v>
      </c>
      <c r="AV10" s="1426" t="s">
        <v>85</v>
      </c>
      <c r="AW10" s="1427"/>
      <c r="AX10" s="1422">
        <v>99</v>
      </c>
      <c r="AY10" s="1422">
        <v>99</v>
      </c>
      <c r="AZ10" s="1426">
        <v>99</v>
      </c>
    </row>
    <row r="11" spans="1:52" ht="12.75">
      <c r="A11" s="1428">
        <v>1</v>
      </c>
      <c r="B11" s="1429"/>
      <c r="C11" s="1429"/>
      <c r="D11" s="1429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26">
        <v>2</v>
      </c>
      <c r="P11" s="1430">
        <v>3</v>
      </c>
      <c r="Q11" s="1430"/>
      <c r="R11" s="1430"/>
      <c r="S11" s="1431"/>
      <c r="T11" s="1430">
        <v>4</v>
      </c>
      <c r="U11" s="1430"/>
      <c r="V11" s="1430"/>
      <c r="W11" s="1430"/>
      <c r="X11" s="1431"/>
      <c r="Y11" s="1430">
        <v>5</v>
      </c>
      <c r="Z11" s="1430"/>
      <c r="AA11" s="1430"/>
      <c r="AB11" s="1431"/>
      <c r="AC11" s="1430">
        <v>6</v>
      </c>
      <c r="AD11" s="1430"/>
      <c r="AE11" s="1430"/>
      <c r="AF11" s="1431"/>
      <c r="AG11" s="1430">
        <v>7</v>
      </c>
      <c r="AH11" s="1430"/>
      <c r="AI11" s="1430"/>
      <c r="AJ11" s="1431"/>
      <c r="AK11" s="1430">
        <v>8</v>
      </c>
      <c r="AL11" s="1430"/>
      <c r="AM11" s="1430"/>
      <c r="AN11" s="1431"/>
      <c r="AO11" s="1430">
        <v>9</v>
      </c>
      <c r="AP11" s="1430"/>
      <c r="AQ11" s="1430"/>
      <c r="AR11" s="1431"/>
      <c r="AS11" s="1430">
        <v>10</v>
      </c>
      <c r="AT11" s="1430"/>
      <c r="AU11" s="1430"/>
      <c r="AV11" s="1431"/>
      <c r="AW11" s="1430">
        <v>11</v>
      </c>
      <c r="AX11" s="1430"/>
      <c r="AY11" s="1430"/>
      <c r="AZ11" s="1431"/>
    </row>
    <row r="12" spans="1:52" ht="24.75" customHeight="1">
      <c r="A12" s="1432" t="s">
        <v>86</v>
      </c>
      <c r="B12" s="1433"/>
      <c r="C12" s="1433"/>
      <c r="D12" s="1433"/>
      <c r="E12" s="1434"/>
      <c r="F12" s="1434"/>
      <c r="G12" s="1434"/>
      <c r="H12" s="1434"/>
      <c r="I12" s="1434"/>
      <c r="J12" s="1434"/>
      <c r="K12" s="1434"/>
      <c r="L12" s="1434"/>
      <c r="M12" s="1434"/>
      <c r="N12" s="1434"/>
      <c r="O12" s="1435" t="s">
        <v>269</v>
      </c>
      <c r="P12" s="2283">
        <v>27561</v>
      </c>
      <c r="Q12" s="2281"/>
      <c r="R12" s="2281"/>
      <c r="S12" s="2282"/>
      <c r="T12" s="2278"/>
      <c r="U12" s="2273"/>
      <c r="V12" s="2273"/>
      <c r="W12" s="2273"/>
      <c r="X12" s="2274"/>
      <c r="Y12" s="2272"/>
      <c r="Z12" s="2273"/>
      <c r="AA12" s="2273"/>
      <c r="AB12" s="2274"/>
      <c r="AC12" s="2272"/>
      <c r="AD12" s="2273"/>
      <c r="AE12" s="2273"/>
      <c r="AF12" s="2274"/>
      <c r="AG12" s="2272"/>
      <c r="AH12" s="2273"/>
      <c r="AI12" s="2273"/>
      <c r="AJ12" s="2274"/>
      <c r="AK12" s="2272"/>
      <c r="AL12" s="2273"/>
      <c r="AM12" s="2273"/>
      <c r="AN12" s="2274"/>
      <c r="AO12" s="2272"/>
      <c r="AP12" s="2273"/>
      <c r="AQ12" s="2273"/>
      <c r="AR12" s="2274"/>
      <c r="AS12" s="2272"/>
      <c r="AT12" s="2273"/>
      <c r="AU12" s="2273"/>
      <c r="AV12" s="2274"/>
      <c r="AW12" s="2272">
        <v>27561</v>
      </c>
      <c r="AX12" s="2273"/>
      <c r="AY12" s="2273"/>
      <c r="AZ12" s="2274"/>
    </row>
    <row r="13" spans="1:52" ht="24.75" customHeight="1">
      <c r="A13" s="1432" t="s">
        <v>949</v>
      </c>
      <c r="B13" s="1433"/>
      <c r="C13" s="1433"/>
      <c r="D13" s="1433"/>
      <c r="E13" s="1434"/>
      <c r="F13" s="1434"/>
      <c r="G13" s="1434"/>
      <c r="H13" s="1434"/>
      <c r="I13" s="1434"/>
      <c r="J13" s="1434"/>
      <c r="K13" s="1434"/>
      <c r="L13" s="1434"/>
      <c r="M13" s="1434"/>
      <c r="N13" s="1434"/>
      <c r="O13" s="1435" t="s">
        <v>271</v>
      </c>
      <c r="P13" s="2283">
        <v>7662</v>
      </c>
      <c r="Q13" s="2281"/>
      <c r="R13" s="2281"/>
      <c r="S13" s="2282"/>
      <c r="T13" s="2278"/>
      <c r="U13" s="2273"/>
      <c r="V13" s="2273"/>
      <c r="W13" s="2273"/>
      <c r="X13" s="2274"/>
      <c r="Y13" s="2272"/>
      <c r="Z13" s="2273"/>
      <c r="AA13" s="2273"/>
      <c r="AB13" s="2274"/>
      <c r="AC13" s="2272"/>
      <c r="AD13" s="2273"/>
      <c r="AE13" s="2273"/>
      <c r="AF13" s="2274"/>
      <c r="AG13" s="2272"/>
      <c r="AH13" s="2273"/>
      <c r="AI13" s="2273"/>
      <c r="AJ13" s="2274"/>
      <c r="AK13" s="2272"/>
      <c r="AL13" s="2273"/>
      <c r="AM13" s="2273"/>
      <c r="AN13" s="2274"/>
      <c r="AO13" s="2272"/>
      <c r="AP13" s="2273"/>
      <c r="AQ13" s="2273"/>
      <c r="AR13" s="2274"/>
      <c r="AS13" s="2272"/>
      <c r="AT13" s="2273"/>
      <c r="AU13" s="2273"/>
      <c r="AV13" s="2274"/>
      <c r="AW13" s="2272">
        <v>7662</v>
      </c>
      <c r="AX13" s="2273"/>
      <c r="AY13" s="2273"/>
      <c r="AZ13" s="2274"/>
    </row>
    <row r="14" spans="1:52" ht="24.75" customHeight="1">
      <c r="A14" s="1432" t="s">
        <v>355</v>
      </c>
      <c r="B14" s="1433"/>
      <c r="C14" s="1433"/>
      <c r="D14" s="1433"/>
      <c r="E14" s="1436"/>
      <c r="F14" s="1434"/>
      <c r="G14" s="1434"/>
      <c r="H14" s="1434"/>
      <c r="I14" s="1434"/>
      <c r="J14" s="1434"/>
      <c r="K14" s="1434"/>
      <c r="L14" s="1434"/>
      <c r="M14" s="1434"/>
      <c r="N14" s="1434"/>
      <c r="O14" s="1435" t="s">
        <v>273</v>
      </c>
      <c r="P14" s="2283">
        <v>16575</v>
      </c>
      <c r="Q14" s="2281"/>
      <c r="R14" s="2281"/>
      <c r="S14" s="2282"/>
      <c r="T14" s="2278"/>
      <c r="U14" s="2273"/>
      <c r="V14" s="2273"/>
      <c r="W14" s="2273"/>
      <c r="X14" s="2274"/>
      <c r="Y14" s="2272"/>
      <c r="Z14" s="2273"/>
      <c r="AA14" s="2273"/>
      <c r="AB14" s="2274"/>
      <c r="AC14" s="2272"/>
      <c r="AD14" s="2273"/>
      <c r="AE14" s="2273"/>
      <c r="AF14" s="2274"/>
      <c r="AG14" s="2272"/>
      <c r="AH14" s="2273"/>
      <c r="AI14" s="2273"/>
      <c r="AJ14" s="2274"/>
      <c r="AK14" s="2272"/>
      <c r="AL14" s="2273"/>
      <c r="AM14" s="2273"/>
      <c r="AN14" s="2274"/>
      <c r="AO14" s="2272"/>
      <c r="AP14" s="2273"/>
      <c r="AQ14" s="2273"/>
      <c r="AR14" s="2274"/>
      <c r="AS14" s="2272"/>
      <c r="AT14" s="2273"/>
      <c r="AU14" s="2273"/>
      <c r="AV14" s="2274"/>
      <c r="AW14" s="2272">
        <v>16575</v>
      </c>
      <c r="AX14" s="2273"/>
      <c r="AY14" s="2273"/>
      <c r="AZ14" s="2274"/>
    </row>
    <row r="15" spans="1:52" ht="24.75" customHeight="1">
      <c r="A15" s="1432" t="s">
        <v>87</v>
      </c>
      <c r="B15" s="1433"/>
      <c r="C15" s="1433"/>
      <c r="D15" s="1433"/>
      <c r="E15" s="1427"/>
      <c r="F15" s="1427"/>
      <c r="G15" s="1434"/>
      <c r="H15" s="1434"/>
      <c r="I15" s="1434"/>
      <c r="J15" s="1434"/>
      <c r="K15" s="1434"/>
      <c r="L15" s="1434"/>
      <c r="M15" s="1434"/>
      <c r="N15" s="1434"/>
      <c r="O15" s="1435" t="s">
        <v>275</v>
      </c>
      <c r="P15" s="2283">
        <v>1926</v>
      </c>
      <c r="Q15" s="2281"/>
      <c r="R15" s="2281"/>
      <c r="S15" s="2282"/>
      <c r="T15" s="2278"/>
      <c r="U15" s="2273"/>
      <c r="V15" s="2273"/>
      <c r="W15" s="2273"/>
      <c r="X15" s="2274"/>
      <c r="Y15" s="2272"/>
      <c r="Z15" s="2273"/>
      <c r="AA15" s="2273"/>
      <c r="AB15" s="2274"/>
      <c r="AC15" s="2272"/>
      <c r="AD15" s="2273"/>
      <c r="AE15" s="2273"/>
      <c r="AF15" s="2274"/>
      <c r="AG15" s="2272"/>
      <c r="AH15" s="2273"/>
      <c r="AI15" s="2273"/>
      <c r="AJ15" s="2274"/>
      <c r="AK15" s="2272"/>
      <c r="AL15" s="2273"/>
      <c r="AM15" s="2273"/>
      <c r="AN15" s="2274"/>
      <c r="AO15" s="2272"/>
      <c r="AP15" s="2273"/>
      <c r="AQ15" s="2273"/>
      <c r="AR15" s="2274"/>
      <c r="AS15" s="2272"/>
      <c r="AT15" s="2273"/>
      <c r="AU15" s="2273"/>
      <c r="AV15" s="2274"/>
      <c r="AW15" s="2272">
        <v>1926</v>
      </c>
      <c r="AX15" s="2273"/>
      <c r="AY15" s="2273"/>
      <c r="AZ15" s="2274"/>
    </row>
    <row r="16" spans="1:52" ht="24.75" customHeight="1">
      <c r="A16" s="1432" t="s">
        <v>959</v>
      </c>
      <c r="B16" s="1433"/>
      <c r="C16" s="1433"/>
      <c r="D16" s="1433"/>
      <c r="E16" s="1437"/>
      <c r="F16" s="1437"/>
      <c r="G16" s="1434"/>
      <c r="H16" s="1434"/>
      <c r="I16" s="1434"/>
      <c r="J16" s="1434"/>
      <c r="K16" s="1434"/>
      <c r="L16" s="1434"/>
      <c r="M16" s="1434"/>
      <c r="N16" s="1434"/>
      <c r="O16" s="1435" t="s">
        <v>277</v>
      </c>
      <c r="P16" s="2283"/>
      <c r="Q16" s="2281"/>
      <c r="R16" s="2281"/>
      <c r="S16" s="2282"/>
      <c r="T16" s="2278"/>
      <c r="U16" s="2273"/>
      <c r="V16" s="2273"/>
      <c r="W16" s="2273"/>
      <c r="X16" s="2274"/>
      <c r="Y16" s="2272"/>
      <c r="Z16" s="2273"/>
      <c r="AA16" s="2273"/>
      <c r="AB16" s="2274"/>
      <c r="AC16" s="2272"/>
      <c r="AD16" s="2273"/>
      <c r="AE16" s="2273"/>
      <c r="AF16" s="2274"/>
      <c r="AG16" s="2272"/>
      <c r="AH16" s="2273"/>
      <c r="AI16" s="2273"/>
      <c r="AJ16" s="2274"/>
      <c r="AK16" s="2272"/>
      <c r="AL16" s="2273"/>
      <c r="AM16" s="2273"/>
      <c r="AN16" s="2274"/>
      <c r="AO16" s="2272"/>
      <c r="AP16" s="2273"/>
      <c r="AQ16" s="2273"/>
      <c r="AR16" s="2274"/>
      <c r="AS16" s="2272"/>
      <c r="AT16" s="2273"/>
      <c r="AU16" s="2273"/>
      <c r="AV16" s="2274"/>
      <c r="AW16" s="2272"/>
      <c r="AX16" s="2273"/>
      <c r="AY16" s="2273"/>
      <c r="AZ16" s="2274"/>
    </row>
    <row r="17" spans="1:52" ht="24.75" customHeight="1">
      <c r="A17" s="1432" t="s">
        <v>961</v>
      </c>
      <c r="B17" s="1433"/>
      <c r="C17" s="1433"/>
      <c r="D17" s="1433"/>
      <c r="E17" s="1436"/>
      <c r="F17" s="1434"/>
      <c r="G17" s="1434"/>
      <c r="H17" s="1434"/>
      <c r="I17" s="1434"/>
      <c r="J17" s="1434"/>
      <c r="K17" s="1434"/>
      <c r="L17" s="1434"/>
      <c r="M17" s="1434"/>
      <c r="N17" s="1434"/>
      <c r="O17" s="1435" t="s">
        <v>279</v>
      </c>
      <c r="P17" s="2283"/>
      <c r="Q17" s="2281"/>
      <c r="R17" s="2281"/>
      <c r="S17" s="2282"/>
      <c r="T17" s="2278"/>
      <c r="U17" s="2273"/>
      <c r="V17" s="2273"/>
      <c r="W17" s="2273"/>
      <c r="X17" s="2274"/>
      <c r="Y17" s="2272"/>
      <c r="Z17" s="2273"/>
      <c r="AA17" s="2273"/>
      <c r="AB17" s="2274"/>
      <c r="AC17" s="2272"/>
      <c r="AD17" s="2273"/>
      <c r="AE17" s="2273"/>
      <c r="AF17" s="2274"/>
      <c r="AG17" s="2272"/>
      <c r="AH17" s="2273"/>
      <c r="AI17" s="2273"/>
      <c r="AJ17" s="2274"/>
      <c r="AK17" s="2272"/>
      <c r="AL17" s="2273"/>
      <c r="AM17" s="2273"/>
      <c r="AN17" s="2274"/>
      <c r="AO17" s="2272"/>
      <c r="AP17" s="2273"/>
      <c r="AQ17" s="2273"/>
      <c r="AR17" s="2274"/>
      <c r="AS17" s="2272"/>
      <c r="AT17" s="2273"/>
      <c r="AU17" s="2273"/>
      <c r="AV17" s="2274"/>
      <c r="AW17" s="2272"/>
      <c r="AX17" s="2273"/>
      <c r="AY17" s="2273"/>
      <c r="AZ17" s="2274"/>
    </row>
    <row r="18" spans="1:52" ht="24.75" customHeight="1">
      <c r="A18" s="1432" t="s">
        <v>461</v>
      </c>
      <c r="B18" s="1433"/>
      <c r="C18" s="1433"/>
      <c r="D18" s="1433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5" t="s">
        <v>281</v>
      </c>
      <c r="P18" s="2283">
        <v>851</v>
      </c>
      <c r="Q18" s="2281"/>
      <c r="R18" s="2281"/>
      <c r="S18" s="2282"/>
      <c r="T18" s="2278"/>
      <c r="U18" s="2273"/>
      <c r="V18" s="2273"/>
      <c r="W18" s="2273"/>
      <c r="X18" s="2274"/>
      <c r="Y18" s="2272"/>
      <c r="Z18" s="2273"/>
      <c r="AA18" s="2273"/>
      <c r="AB18" s="2274"/>
      <c r="AC18" s="2272"/>
      <c r="AD18" s="2273"/>
      <c r="AE18" s="2273"/>
      <c r="AF18" s="2274"/>
      <c r="AG18" s="2272"/>
      <c r="AH18" s="2273"/>
      <c r="AI18" s="2273"/>
      <c r="AJ18" s="2274"/>
      <c r="AK18" s="2272"/>
      <c r="AL18" s="2273"/>
      <c r="AM18" s="2273"/>
      <c r="AN18" s="2274"/>
      <c r="AO18" s="2272"/>
      <c r="AP18" s="2273"/>
      <c r="AQ18" s="2273"/>
      <c r="AR18" s="2274"/>
      <c r="AS18" s="2272"/>
      <c r="AT18" s="2273"/>
      <c r="AU18" s="2273"/>
      <c r="AV18" s="2274"/>
      <c r="AW18" s="2272">
        <v>851</v>
      </c>
      <c r="AX18" s="2273"/>
      <c r="AY18" s="2273"/>
      <c r="AZ18" s="2274"/>
    </row>
    <row r="19" spans="1:52" ht="24.75" customHeight="1">
      <c r="A19" s="1438" t="s">
        <v>88</v>
      </c>
      <c r="B19" s="1439"/>
      <c r="C19" s="1439"/>
      <c r="D19" s="1439"/>
      <c r="E19" s="1440"/>
      <c r="F19" s="1440"/>
      <c r="G19" s="1440"/>
      <c r="H19" s="1440"/>
      <c r="I19" s="1440"/>
      <c r="J19" s="1440"/>
      <c r="K19" s="1440"/>
      <c r="L19" s="1440"/>
      <c r="M19" s="1440"/>
      <c r="N19" s="1440"/>
      <c r="O19" s="1435" t="s">
        <v>284</v>
      </c>
      <c r="P19" s="2283"/>
      <c r="Q19" s="2281"/>
      <c r="R19" s="2281"/>
      <c r="S19" s="2282"/>
      <c r="T19" s="2278"/>
      <c r="U19" s="2273"/>
      <c r="V19" s="2273"/>
      <c r="W19" s="2273"/>
      <c r="X19" s="2274"/>
      <c r="Y19" s="2272"/>
      <c r="Z19" s="2273"/>
      <c r="AA19" s="2273"/>
      <c r="AB19" s="2274"/>
      <c r="AC19" s="2272"/>
      <c r="AD19" s="2273"/>
      <c r="AE19" s="2273"/>
      <c r="AF19" s="2274"/>
      <c r="AG19" s="2272"/>
      <c r="AH19" s="2273"/>
      <c r="AI19" s="2273"/>
      <c r="AJ19" s="2274"/>
      <c r="AK19" s="2272"/>
      <c r="AL19" s="2273"/>
      <c r="AM19" s="2273"/>
      <c r="AN19" s="2274"/>
      <c r="AO19" s="2272"/>
      <c r="AP19" s="2273"/>
      <c r="AQ19" s="2273"/>
      <c r="AR19" s="2274"/>
      <c r="AS19" s="2272"/>
      <c r="AT19" s="2273"/>
      <c r="AU19" s="2273"/>
      <c r="AV19" s="2274"/>
      <c r="AW19" s="2272"/>
      <c r="AX19" s="2273"/>
      <c r="AY19" s="2273"/>
      <c r="AZ19" s="2274"/>
    </row>
    <row r="20" spans="1:52" ht="24.75" customHeight="1">
      <c r="A20" s="1441" t="s">
        <v>89</v>
      </c>
      <c r="B20" s="1433"/>
      <c r="C20" s="1433"/>
      <c r="D20" s="1433"/>
      <c r="E20" s="1434"/>
      <c r="F20" s="1434"/>
      <c r="G20" s="1434"/>
      <c r="H20" s="1434"/>
      <c r="I20" s="1434"/>
      <c r="J20" s="1434"/>
      <c r="K20" s="1434"/>
      <c r="L20" s="1434"/>
      <c r="M20" s="1434"/>
      <c r="N20" s="1434"/>
      <c r="O20" s="1435" t="s">
        <v>287</v>
      </c>
      <c r="P20" s="2280">
        <v>54575</v>
      </c>
      <c r="Q20" s="2281"/>
      <c r="R20" s="2281"/>
      <c r="S20" s="2282"/>
      <c r="T20" s="2279"/>
      <c r="U20" s="2273"/>
      <c r="V20" s="2273"/>
      <c r="W20" s="2273"/>
      <c r="X20" s="2274"/>
      <c r="Y20" s="2275"/>
      <c r="Z20" s="2273"/>
      <c r="AA20" s="2273"/>
      <c r="AB20" s="2274"/>
      <c r="AC20" s="2275"/>
      <c r="AD20" s="2273"/>
      <c r="AE20" s="2273"/>
      <c r="AF20" s="2274"/>
      <c r="AG20" s="2275"/>
      <c r="AH20" s="2273"/>
      <c r="AI20" s="2273"/>
      <c r="AJ20" s="2274"/>
      <c r="AK20" s="2275"/>
      <c r="AL20" s="2273"/>
      <c r="AM20" s="2273"/>
      <c r="AN20" s="2274"/>
      <c r="AO20" s="2275"/>
      <c r="AP20" s="2273"/>
      <c r="AQ20" s="2273"/>
      <c r="AR20" s="2274"/>
      <c r="AS20" s="2275"/>
      <c r="AT20" s="2273"/>
      <c r="AU20" s="2273"/>
      <c r="AV20" s="2274"/>
      <c r="AW20" s="2275">
        <v>54575</v>
      </c>
      <c r="AX20" s="2273"/>
      <c r="AY20" s="2273"/>
      <c r="AZ20" s="2274"/>
    </row>
    <row r="21" spans="1:52" ht="24.75" customHeight="1">
      <c r="A21" s="1432" t="s">
        <v>90</v>
      </c>
      <c r="B21" s="1433"/>
      <c r="C21" s="1433"/>
      <c r="D21" s="1433"/>
      <c r="E21" s="1434"/>
      <c r="F21" s="1434"/>
      <c r="G21" s="1434"/>
      <c r="H21" s="1434"/>
      <c r="I21" s="1434"/>
      <c r="J21" s="1434"/>
      <c r="K21" s="1434"/>
      <c r="L21" s="1434"/>
      <c r="M21" s="1434"/>
      <c r="N21" s="1434"/>
      <c r="O21" s="1442">
        <v>10</v>
      </c>
      <c r="P21" s="2283">
        <v>137</v>
      </c>
      <c r="Q21" s="2281"/>
      <c r="R21" s="2281"/>
      <c r="S21" s="2282"/>
      <c r="T21" s="2278"/>
      <c r="U21" s="2273"/>
      <c r="V21" s="2273"/>
      <c r="W21" s="2273"/>
      <c r="X21" s="2274"/>
      <c r="Y21" s="2272"/>
      <c r="Z21" s="2273"/>
      <c r="AA21" s="2273"/>
      <c r="AB21" s="2274"/>
      <c r="AC21" s="2272"/>
      <c r="AD21" s="2273"/>
      <c r="AE21" s="2273"/>
      <c r="AF21" s="2274"/>
      <c r="AG21" s="2272"/>
      <c r="AH21" s="2273"/>
      <c r="AI21" s="2273"/>
      <c r="AJ21" s="2274"/>
      <c r="AK21" s="2272"/>
      <c r="AL21" s="2273"/>
      <c r="AM21" s="2273"/>
      <c r="AN21" s="2274"/>
      <c r="AO21" s="2272"/>
      <c r="AP21" s="2273"/>
      <c r="AQ21" s="2273"/>
      <c r="AR21" s="2274"/>
      <c r="AS21" s="2272"/>
      <c r="AT21" s="2273"/>
      <c r="AU21" s="2273"/>
      <c r="AV21" s="2274"/>
      <c r="AW21" s="2272">
        <v>137</v>
      </c>
      <c r="AX21" s="2273"/>
      <c r="AY21" s="2273"/>
      <c r="AZ21" s="2274"/>
    </row>
    <row r="22" spans="1:52" ht="24.75" customHeight="1">
      <c r="A22" s="1443" t="s">
        <v>668</v>
      </c>
      <c r="B22" s="1433"/>
      <c r="C22" s="1433"/>
      <c r="D22" s="1433"/>
      <c r="E22" s="1427"/>
      <c r="F22" s="1434"/>
      <c r="G22" s="1434"/>
      <c r="H22" s="1434"/>
      <c r="I22" s="1434"/>
      <c r="J22" s="1434"/>
      <c r="K22" s="1434"/>
      <c r="L22" s="1434"/>
      <c r="M22" s="1434"/>
      <c r="N22" s="1434"/>
      <c r="O22" s="1442">
        <v>11</v>
      </c>
      <c r="P22" s="2283"/>
      <c r="Q22" s="2281"/>
      <c r="R22" s="2281"/>
      <c r="S22" s="2282"/>
      <c r="T22" s="2278"/>
      <c r="U22" s="2273"/>
      <c r="V22" s="2273"/>
      <c r="W22" s="2273"/>
      <c r="X22" s="2274"/>
      <c r="Y22" s="2272"/>
      <c r="Z22" s="2273"/>
      <c r="AA22" s="2273"/>
      <c r="AB22" s="2274"/>
      <c r="AC22" s="2272"/>
      <c r="AD22" s="2273"/>
      <c r="AE22" s="2273"/>
      <c r="AF22" s="2274"/>
      <c r="AG22" s="2272"/>
      <c r="AH22" s="2273"/>
      <c r="AI22" s="2273"/>
      <c r="AJ22" s="2274"/>
      <c r="AK22" s="2272"/>
      <c r="AL22" s="2273"/>
      <c r="AM22" s="2273"/>
      <c r="AN22" s="2274"/>
      <c r="AO22" s="2272"/>
      <c r="AP22" s="2273"/>
      <c r="AQ22" s="2273"/>
      <c r="AR22" s="2274"/>
      <c r="AS22" s="2272"/>
      <c r="AT22" s="2273"/>
      <c r="AU22" s="2273"/>
      <c r="AV22" s="2274"/>
      <c r="AW22" s="2272"/>
      <c r="AX22" s="2273"/>
      <c r="AY22" s="2273"/>
      <c r="AZ22" s="2274"/>
    </row>
    <row r="23" spans="1:52" ht="24.75" customHeight="1">
      <c r="A23" s="1444" t="s">
        <v>91</v>
      </c>
      <c r="B23" s="1433"/>
      <c r="C23" s="1433"/>
      <c r="D23" s="1433"/>
      <c r="E23" s="1445"/>
      <c r="F23" s="1434"/>
      <c r="G23" s="1434"/>
      <c r="H23" s="1434"/>
      <c r="I23" s="1434"/>
      <c r="J23" s="1434"/>
      <c r="K23" s="1434"/>
      <c r="L23" s="1434"/>
      <c r="M23" s="1434"/>
      <c r="N23" s="1434"/>
      <c r="O23" s="1442">
        <v>12</v>
      </c>
      <c r="P23" s="2280">
        <v>137</v>
      </c>
      <c r="Q23" s="2281"/>
      <c r="R23" s="2281"/>
      <c r="S23" s="2282"/>
      <c r="T23" s="2279"/>
      <c r="U23" s="2273"/>
      <c r="V23" s="2273"/>
      <c r="W23" s="2273"/>
      <c r="X23" s="2274"/>
      <c r="Y23" s="2275"/>
      <c r="Z23" s="2273"/>
      <c r="AA23" s="2273"/>
      <c r="AB23" s="2274"/>
      <c r="AC23" s="2275"/>
      <c r="AD23" s="2273"/>
      <c r="AE23" s="2273"/>
      <c r="AF23" s="2274"/>
      <c r="AG23" s="2275"/>
      <c r="AH23" s="2273"/>
      <c r="AI23" s="2273"/>
      <c r="AJ23" s="2274"/>
      <c r="AK23" s="2275"/>
      <c r="AL23" s="2273"/>
      <c r="AM23" s="2273"/>
      <c r="AN23" s="2274"/>
      <c r="AO23" s="2275"/>
      <c r="AP23" s="2273"/>
      <c r="AQ23" s="2273"/>
      <c r="AR23" s="2274"/>
      <c r="AS23" s="2275"/>
      <c r="AT23" s="2273"/>
      <c r="AU23" s="2273"/>
      <c r="AV23" s="2274"/>
      <c r="AW23" s="2275">
        <v>137</v>
      </c>
      <c r="AX23" s="2273"/>
      <c r="AY23" s="2273"/>
      <c r="AZ23" s="2274"/>
    </row>
    <row r="24" spans="1:52" ht="24.75" customHeight="1">
      <c r="A24" s="1432" t="s">
        <v>670</v>
      </c>
      <c r="B24" s="1433"/>
      <c r="C24" s="1433"/>
      <c r="D24" s="1433"/>
      <c r="E24" s="1436"/>
      <c r="F24" s="1434"/>
      <c r="G24" s="1434"/>
      <c r="H24" s="1434"/>
      <c r="I24" s="1434"/>
      <c r="J24" s="1434"/>
      <c r="K24" s="1434"/>
      <c r="L24" s="1434"/>
      <c r="M24" s="1434"/>
      <c r="N24" s="1434"/>
      <c r="O24" s="1442">
        <v>13</v>
      </c>
      <c r="P24" s="2283"/>
      <c r="Q24" s="2281"/>
      <c r="R24" s="2281"/>
      <c r="S24" s="2282"/>
      <c r="T24" s="2278"/>
      <c r="U24" s="2273"/>
      <c r="V24" s="2273"/>
      <c r="W24" s="2273"/>
      <c r="X24" s="2274"/>
      <c r="Y24" s="2272"/>
      <c r="Z24" s="2273"/>
      <c r="AA24" s="2273"/>
      <c r="AB24" s="2274"/>
      <c r="AC24" s="2272"/>
      <c r="AD24" s="2273"/>
      <c r="AE24" s="2273"/>
      <c r="AF24" s="2274"/>
      <c r="AG24" s="2272"/>
      <c r="AH24" s="2273"/>
      <c r="AI24" s="2273"/>
      <c r="AJ24" s="2274"/>
      <c r="AK24" s="2272"/>
      <c r="AL24" s="2273"/>
      <c r="AM24" s="2273"/>
      <c r="AN24" s="2274"/>
      <c r="AO24" s="2272"/>
      <c r="AP24" s="2273"/>
      <c r="AQ24" s="2273"/>
      <c r="AR24" s="2274"/>
      <c r="AS24" s="2272"/>
      <c r="AT24" s="2273"/>
      <c r="AU24" s="2273"/>
      <c r="AV24" s="2274"/>
      <c r="AW24" s="2272"/>
      <c r="AX24" s="2273"/>
      <c r="AY24" s="2273"/>
      <c r="AZ24" s="2274"/>
    </row>
    <row r="25" spans="1:52" ht="24.75" customHeight="1">
      <c r="A25" s="1432" t="s">
        <v>1090</v>
      </c>
      <c r="B25" s="1433"/>
      <c r="C25" s="1433"/>
      <c r="D25" s="1433"/>
      <c r="E25" s="1446"/>
      <c r="F25" s="1434"/>
      <c r="G25" s="1434"/>
      <c r="H25" s="1434"/>
      <c r="I25" s="1434"/>
      <c r="J25" s="1434"/>
      <c r="K25" s="1434"/>
      <c r="L25" s="1434"/>
      <c r="M25" s="1434"/>
      <c r="N25" s="1434"/>
      <c r="O25" s="1442">
        <v>14</v>
      </c>
      <c r="P25" s="2284">
        <v>553</v>
      </c>
      <c r="Q25" s="2281"/>
      <c r="R25" s="2281"/>
      <c r="S25" s="2282"/>
      <c r="T25" s="2277">
        <v>7854</v>
      </c>
      <c r="U25" s="2273"/>
      <c r="V25" s="2273"/>
      <c r="W25" s="2273"/>
      <c r="X25" s="2274"/>
      <c r="Y25" s="2276"/>
      <c r="Z25" s="2273"/>
      <c r="AA25" s="2273"/>
      <c r="AB25" s="2274"/>
      <c r="AC25" s="2276"/>
      <c r="AD25" s="2273"/>
      <c r="AE25" s="2273"/>
      <c r="AF25" s="2274"/>
      <c r="AG25" s="2276"/>
      <c r="AH25" s="2273"/>
      <c r="AI25" s="2273"/>
      <c r="AJ25" s="2274"/>
      <c r="AK25" s="2276"/>
      <c r="AL25" s="2273"/>
      <c r="AM25" s="2273"/>
      <c r="AN25" s="2274"/>
      <c r="AO25" s="2276"/>
      <c r="AP25" s="2273"/>
      <c r="AQ25" s="2273"/>
      <c r="AR25" s="2274"/>
      <c r="AS25" s="2276"/>
      <c r="AT25" s="2273"/>
      <c r="AU25" s="2273"/>
      <c r="AV25" s="2274"/>
      <c r="AW25" s="2276">
        <v>8407</v>
      </c>
      <c r="AX25" s="2273"/>
      <c r="AY25" s="2273"/>
      <c r="AZ25" s="2274"/>
    </row>
    <row r="26" spans="1:52" ht="24.75" customHeight="1">
      <c r="A26" s="1438" t="s">
        <v>92</v>
      </c>
      <c r="B26" s="1439"/>
      <c r="C26" s="1439"/>
      <c r="D26" s="1439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2">
        <v>15</v>
      </c>
      <c r="P26" s="2283">
        <v>6500</v>
      </c>
      <c r="Q26" s="2281"/>
      <c r="R26" s="2281"/>
      <c r="S26" s="2282"/>
      <c r="T26" s="2278"/>
      <c r="U26" s="2273"/>
      <c r="V26" s="2273"/>
      <c r="W26" s="2273"/>
      <c r="X26" s="2274"/>
      <c r="Y26" s="2272"/>
      <c r="Z26" s="2273"/>
      <c r="AA26" s="2273"/>
      <c r="AB26" s="2274"/>
      <c r="AC26" s="2272"/>
      <c r="AD26" s="2273"/>
      <c r="AE26" s="2273"/>
      <c r="AF26" s="2274"/>
      <c r="AG26" s="2272"/>
      <c r="AH26" s="2273"/>
      <c r="AI26" s="2273"/>
      <c r="AJ26" s="2274"/>
      <c r="AK26" s="2272"/>
      <c r="AL26" s="2273"/>
      <c r="AM26" s="2273"/>
      <c r="AN26" s="2274"/>
      <c r="AO26" s="2272"/>
      <c r="AP26" s="2273"/>
      <c r="AQ26" s="2273"/>
      <c r="AR26" s="2274"/>
      <c r="AS26" s="2272"/>
      <c r="AT26" s="2273"/>
      <c r="AU26" s="2273"/>
      <c r="AV26" s="2274"/>
      <c r="AW26" s="2272">
        <v>6500</v>
      </c>
      <c r="AX26" s="2273"/>
      <c r="AY26" s="2273"/>
      <c r="AZ26" s="2274"/>
    </row>
    <row r="27" spans="1:52" ht="24.75" customHeight="1">
      <c r="A27" s="1441" t="s">
        <v>93</v>
      </c>
      <c r="B27" s="1433"/>
      <c r="C27" s="1433"/>
      <c r="D27" s="1433"/>
      <c r="E27" s="1434"/>
      <c r="F27" s="1434"/>
      <c r="G27" s="1434"/>
      <c r="H27" s="1434"/>
      <c r="I27" s="1434"/>
      <c r="J27" s="1434"/>
      <c r="K27" s="1434"/>
      <c r="L27" s="1434"/>
      <c r="M27" s="1434"/>
      <c r="N27" s="1434"/>
      <c r="O27" s="1442">
        <v>16</v>
      </c>
      <c r="P27" s="2280">
        <v>7190</v>
      </c>
      <c r="Q27" s="2281"/>
      <c r="R27" s="2281"/>
      <c r="S27" s="2282"/>
      <c r="T27" s="2279">
        <v>7854</v>
      </c>
      <c r="U27" s="2273"/>
      <c r="V27" s="2273"/>
      <c r="W27" s="2273"/>
      <c r="X27" s="2274"/>
      <c r="Y27" s="2275"/>
      <c r="Z27" s="2273"/>
      <c r="AA27" s="2273"/>
      <c r="AB27" s="2274"/>
      <c r="AC27" s="2275"/>
      <c r="AD27" s="2273"/>
      <c r="AE27" s="2273"/>
      <c r="AF27" s="2274"/>
      <c r="AG27" s="2275"/>
      <c r="AH27" s="2273"/>
      <c r="AI27" s="2273"/>
      <c r="AJ27" s="2274"/>
      <c r="AK27" s="2275"/>
      <c r="AL27" s="2273"/>
      <c r="AM27" s="2273"/>
      <c r="AN27" s="2274"/>
      <c r="AO27" s="2275"/>
      <c r="AP27" s="2273"/>
      <c r="AQ27" s="2273"/>
      <c r="AR27" s="2274"/>
      <c r="AS27" s="2275"/>
      <c r="AT27" s="2273"/>
      <c r="AU27" s="2273"/>
      <c r="AV27" s="2274"/>
      <c r="AW27" s="2275">
        <v>15044</v>
      </c>
      <c r="AX27" s="2273"/>
      <c r="AY27" s="2273"/>
      <c r="AZ27" s="2274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spans="1:4" ht="21.75" customHeight="1">
      <c r="A56" s="1447"/>
      <c r="B56" s="1447"/>
      <c r="C56" s="1447"/>
      <c r="D56" s="1447"/>
    </row>
    <row r="57" spans="1:4" ht="21.75" customHeight="1">
      <c r="A57" s="1447"/>
      <c r="B57" s="1447"/>
      <c r="C57" s="1447"/>
      <c r="D57" s="1447"/>
    </row>
    <row r="58" spans="1:4" ht="21.75" customHeight="1">
      <c r="A58" s="1447"/>
      <c r="B58" s="1447"/>
      <c r="C58" s="1447"/>
      <c r="D58" s="1447"/>
    </row>
    <row r="59" spans="1:4" ht="21.75" customHeight="1">
      <c r="A59" s="1447"/>
      <c r="B59" s="1447"/>
      <c r="C59" s="1447"/>
      <c r="D59" s="1447"/>
    </row>
    <row r="60" spans="1:4" ht="21.75" customHeight="1">
      <c r="A60" s="1447"/>
      <c r="B60" s="1447"/>
      <c r="C60" s="1447"/>
      <c r="D60" s="1447"/>
    </row>
    <row r="61" spans="1:4" ht="21.75" customHeight="1">
      <c r="A61" s="1447"/>
      <c r="B61" s="1447"/>
      <c r="C61" s="1447"/>
      <c r="D61" s="1447"/>
    </row>
    <row r="62" spans="1:4" ht="21.75" customHeight="1">
      <c r="A62" s="1447"/>
      <c r="B62" s="1447"/>
      <c r="C62" s="1447"/>
      <c r="D62" s="1447"/>
    </row>
    <row r="63" spans="1:4" ht="21.75" customHeight="1">
      <c r="A63" s="1447"/>
      <c r="B63" s="1447"/>
      <c r="C63" s="1447"/>
      <c r="D63" s="1447"/>
    </row>
    <row r="64" spans="1:4" ht="21.75" customHeight="1">
      <c r="A64" s="1447"/>
      <c r="B64" s="1447"/>
      <c r="C64" s="1447"/>
      <c r="D64" s="1447"/>
    </row>
    <row r="65" spans="1:4" ht="21.75" customHeight="1">
      <c r="A65" s="1447"/>
      <c r="B65" s="1447"/>
      <c r="C65" s="1447"/>
      <c r="D65" s="1447"/>
    </row>
    <row r="66" spans="1:4" ht="21.75" customHeight="1">
      <c r="A66" s="1447"/>
      <c r="B66" s="1447"/>
      <c r="C66" s="1447"/>
      <c r="D66" s="1447"/>
    </row>
    <row r="67" spans="1:4" ht="21.75" customHeight="1">
      <c r="A67" s="1447"/>
      <c r="B67" s="1447"/>
      <c r="C67" s="1447"/>
      <c r="D67" s="1447"/>
    </row>
    <row r="68" spans="1:4" ht="21.75" customHeight="1">
      <c r="A68" s="1447"/>
      <c r="B68" s="1447"/>
      <c r="C68" s="1447"/>
      <c r="D68" s="1447"/>
    </row>
    <row r="69" spans="1:4" ht="21.75" customHeight="1">
      <c r="A69" s="1447"/>
      <c r="B69" s="1447"/>
      <c r="C69" s="1447"/>
      <c r="D69" s="1447"/>
    </row>
    <row r="70" spans="1:4" ht="21.75" customHeight="1">
      <c r="A70" s="1447"/>
      <c r="B70" s="1447"/>
      <c r="C70" s="1447"/>
      <c r="D70" s="1447"/>
    </row>
    <row r="71" spans="1:4" ht="21.75" customHeight="1">
      <c r="A71" s="1447"/>
      <c r="B71" s="1447"/>
      <c r="C71" s="1447"/>
      <c r="D71" s="1447"/>
    </row>
    <row r="72" spans="1:4" ht="21.75" customHeight="1">
      <c r="A72" s="1447"/>
      <c r="B72" s="1447"/>
      <c r="C72" s="1447"/>
      <c r="D72" s="1447"/>
    </row>
    <row r="73" spans="1:4" ht="21.75" customHeight="1">
      <c r="A73" s="1447"/>
      <c r="B73" s="1447"/>
      <c r="C73" s="1447"/>
      <c r="D73" s="1447"/>
    </row>
    <row r="74" spans="1:4" ht="21.75" customHeight="1">
      <c r="A74" s="1447"/>
      <c r="B74" s="1447"/>
      <c r="C74" s="1447"/>
      <c r="D74" s="1447"/>
    </row>
    <row r="75" spans="1:4" ht="21.75" customHeight="1">
      <c r="A75" s="1447"/>
      <c r="B75" s="1447"/>
      <c r="C75" s="1447"/>
      <c r="D75" s="1447"/>
    </row>
    <row r="76" spans="1:4" ht="21.75" customHeight="1">
      <c r="A76" s="1447"/>
      <c r="B76" s="1447"/>
      <c r="C76" s="1447"/>
      <c r="D76" s="1447"/>
    </row>
    <row r="77" spans="1:4" ht="21.75" customHeight="1">
      <c r="A77" s="1447"/>
      <c r="B77" s="1447"/>
      <c r="C77" s="1447"/>
      <c r="D77" s="1447"/>
    </row>
    <row r="78" spans="1:4" ht="21.75" customHeight="1">
      <c r="A78" s="1447"/>
      <c r="B78" s="1447"/>
      <c r="C78" s="1447"/>
      <c r="D78" s="1447"/>
    </row>
    <row r="79" spans="1:4" ht="21.75" customHeight="1">
      <c r="A79" s="1447"/>
      <c r="B79" s="1447"/>
      <c r="C79" s="1447"/>
      <c r="D79" s="1447"/>
    </row>
    <row r="80" spans="1:4" ht="21.75" customHeight="1">
      <c r="A80" s="1447"/>
      <c r="B80" s="1447"/>
      <c r="C80" s="1447"/>
      <c r="D80" s="1447"/>
    </row>
    <row r="81" spans="1:4" ht="21.75" customHeight="1">
      <c r="A81" s="1447"/>
      <c r="B81" s="1447"/>
      <c r="C81" s="1447"/>
      <c r="D81" s="1447"/>
    </row>
    <row r="82" spans="1:4" ht="21.75" customHeight="1">
      <c r="A82" s="1447"/>
      <c r="B82" s="1447"/>
      <c r="C82" s="1447"/>
      <c r="D82" s="1447"/>
    </row>
    <row r="83" spans="1:4" ht="21.75" customHeight="1">
      <c r="A83" s="1447"/>
      <c r="B83" s="1447"/>
      <c r="C83" s="1447"/>
      <c r="D83" s="1447"/>
    </row>
    <row r="84" spans="1:4" ht="21.75" customHeight="1">
      <c r="A84" s="1447"/>
      <c r="B84" s="1447"/>
      <c r="C84" s="1447"/>
      <c r="D84" s="1447"/>
    </row>
    <row r="85" spans="1:4" ht="21.75" customHeight="1">
      <c r="A85" s="1447"/>
      <c r="B85" s="1447"/>
      <c r="C85" s="1447"/>
      <c r="D85" s="1447"/>
    </row>
    <row r="86" spans="1:4" ht="21.75" customHeight="1">
      <c r="A86" s="1447"/>
      <c r="B86" s="1447"/>
      <c r="C86" s="1447"/>
      <c r="D86" s="1447"/>
    </row>
    <row r="87" spans="1:4" ht="21.75" customHeight="1">
      <c r="A87" s="1447"/>
      <c r="B87" s="1447"/>
      <c r="C87" s="1447"/>
      <c r="D87" s="1447"/>
    </row>
    <row r="88" spans="1:4" ht="21.75" customHeight="1">
      <c r="A88" s="1447"/>
      <c r="B88" s="1447"/>
      <c r="C88" s="1447"/>
      <c r="D88" s="1447"/>
    </row>
    <row r="89" spans="1:4" ht="21.75" customHeight="1">
      <c r="A89" s="1447"/>
      <c r="B89" s="1447"/>
      <c r="C89" s="1447"/>
      <c r="D89" s="1447"/>
    </row>
    <row r="90" spans="1:4" ht="21.75" customHeight="1">
      <c r="A90" s="1447"/>
      <c r="B90" s="1447"/>
      <c r="C90" s="1447"/>
      <c r="D90" s="1447"/>
    </row>
    <row r="91" spans="1:4" ht="21.75" customHeight="1">
      <c r="A91" s="1447"/>
      <c r="B91" s="1447"/>
      <c r="C91" s="1447"/>
      <c r="D91" s="1447"/>
    </row>
    <row r="92" spans="1:4" ht="21.75" customHeight="1">
      <c r="A92" s="1447"/>
      <c r="B92" s="1447"/>
      <c r="C92" s="1447"/>
      <c r="D92" s="1447"/>
    </row>
    <row r="93" spans="1:4" ht="21.75" customHeight="1">
      <c r="A93" s="1447"/>
      <c r="B93" s="1447"/>
      <c r="C93" s="1447"/>
      <c r="D93" s="1447"/>
    </row>
    <row r="94" spans="1:4" ht="21.75" customHeight="1">
      <c r="A94" s="1447"/>
      <c r="B94" s="1447"/>
      <c r="C94" s="1447"/>
      <c r="D94" s="1447"/>
    </row>
    <row r="95" spans="1:4" ht="21.75" customHeight="1">
      <c r="A95" s="1447"/>
      <c r="B95" s="1447"/>
      <c r="C95" s="1447"/>
      <c r="D95" s="1447"/>
    </row>
    <row r="96" spans="1:4" ht="21.75" customHeight="1">
      <c r="A96" s="1447"/>
      <c r="B96" s="1447"/>
      <c r="C96" s="1447"/>
      <c r="D96" s="1447"/>
    </row>
    <row r="97" spans="1:4" ht="21.75" customHeight="1">
      <c r="A97" s="1447"/>
      <c r="B97" s="1447"/>
      <c r="C97" s="1447"/>
      <c r="D97" s="1447"/>
    </row>
    <row r="98" spans="1:4" ht="21.75" customHeight="1">
      <c r="A98" s="1447"/>
      <c r="B98" s="1447"/>
      <c r="C98" s="1447"/>
      <c r="D98" s="1447"/>
    </row>
    <row r="99" spans="1:4" ht="21.75" customHeight="1">
      <c r="A99" s="1447"/>
      <c r="B99" s="1447"/>
      <c r="C99" s="1447"/>
      <c r="D99" s="1447"/>
    </row>
    <row r="100" spans="1:4" ht="21.75" customHeight="1">
      <c r="A100" s="1447"/>
      <c r="B100" s="1447"/>
      <c r="C100" s="1447"/>
      <c r="D100" s="1447"/>
    </row>
    <row r="101" spans="1:4" ht="21.75" customHeight="1">
      <c r="A101" s="1447"/>
      <c r="B101" s="1447"/>
      <c r="C101" s="1447"/>
      <c r="D101" s="1447"/>
    </row>
    <row r="102" spans="1:4" ht="21.75" customHeight="1">
      <c r="A102" s="1447"/>
      <c r="B102" s="1447"/>
      <c r="C102" s="1447"/>
      <c r="D102" s="1447"/>
    </row>
    <row r="103" spans="1:4" ht="21.75" customHeight="1">
      <c r="A103" s="1447"/>
      <c r="B103" s="1447"/>
      <c r="C103" s="1447"/>
      <c r="D103" s="1447"/>
    </row>
    <row r="104" spans="1:4" ht="21.75" customHeight="1">
      <c r="A104" s="1447"/>
      <c r="B104" s="1447"/>
      <c r="C104" s="1447"/>
      <c r="D104" s="1447"/>
    </row>
    <row r="105" spans="1:4" ht="21.75" customHeight="1">
      <c r="A105" s="1447"/>
      <c r="B105" s="1447"/>
      <c r="C105" s="1447"/>
      <c r="D105" s="1447"/>
    </row>
    <row r="106" spans="1:4" ht="21.75" customHeight="1">
      <c r="A106" s="1447"/>
      <c r="B106" s="1447"/>
      <c r="C106" s="1447"/>
      <c r="D106" s="1447"/>
    </row>
    <row r="107" spans="1:4" ht="21.75" customHeight="1">
      <c r="A107" s="1447"/>
      <c r="B107" s="1447"/>
      <c r="C107" s="1447"/>
      <c r="D107" s="1447"/>
    </row>
    <row r="108" spans="1:4" ht="21.75" customHeight="1">
      <c r="A108" s="1447"/>
      <c r="B108" s="1447"/>
      <c r="C108" s="1447"/>
      <c r="D108" s="1447"/>
    </row>
    <row r="109" spans="1:4" ht="21.75" customHeight="1">
      <c r="A109" s="1447"/>
      <c r="B109" s="1447"/>
      <c r="C109" s="1447"/>
      <c r="D109" s="1447"/>
    </row>
    <row r="110" spans="1:4" ht="21.75" customHeight="1">
      <c r="A110" s="1447"/>
      <c r="B110" s="1447"/>
      <c r="C110" s="1447"/>
      <c r="D110" s="1447"/>
    </row>
    <row r="111" spans="1:4" ht="21.75" customHeight="1">
      <c r="A111" s="1447"/>
      <c r="B111" s="1447"/>
      <c r="C111" s="1447"/>
      <c r="D111" s="1447"/>
    </row>
    <row r="112" spans="1:4" ht="21.75" customHeight="1">
      <c r="A112" s="1447"/>
      <c r="B112" s="1447"/>
      <c r="C112" s="1447"/>
      <c r="D112" s="1447"/>
    </row>
    <row r="113" spans="1:4" ht="21.75" customHeight="1">
      <c r="A113" s="1447"/>
      <c r="B113" s="1447"/>
      <c r="C113" s="1447"/>
      <c r="D113" s="1447"/>
    </row>
    <row r="114" spans="1:4" ht="21.75" customHeight="1">
      <c r="A114" s="1447"/>
      <c r="B114" s="1447"/>
      <c r="C114" s="1447"/>
      <c r="D114" s="1447"/>
    </row>
    <row r="115" spans="1:4" ht="21.75" customHeight="1">
      <c r="A115" s="1447"/>
      <c r="B115" s="1447"/>
      <c r="C115" s="1447"/>
      <c r="D115" s="1447"/>
    </row>
    <row r="116" spans="1:4" ht="21.75" customHeight="1">
      <c r="A116" s="1447"/>
      <c r="B116" s="1447"/>
      <c r="C116" s="1447"/>
      <c r="D116" s="1447"/>
    </row>
    <row r="117" spans="1:4" ht="21.75" customHeight="1">
      <c r="A117" s="1447"/>
      <c r="B117" s="1447"/>
      <c r="C117" s="1447"/>
      <c r="D117" s="1447"/>
    </row>
    <row r="118" spans="1:4" ht="21.75" customHeight="1">
      <c r="A118" s="1447"/>
      <c r="B118" s="1447"/>
      <c r="C118" s="1447"/>
      <c r="D118" s="1447"/>
    </row>
    <row r="119" spans="1:4" ht="21.75" customHeight="1">
      <c r="A119" s="1447"/>
      <c r="B119" s="1447"/>
      <c r="C119" s="1447"/>
      <c r="D119" s="1447"/>
    </row>
    <row r="120" spans="1:4" ht="21.75" customHeight="1">
      <c r="A120" s="1447"/>
      <c r="B120" s="1447"/>
      <c r="C120" s="1447"/>
      <c r="D120" s="1447"/>
    </row>
    <row r="121" spans="1:4" ht="21.75" customHeight="1">
      <c r="A121" s="1447"/>
      <c r="B121" s="1447"/>
      <c r="C121" s="1447"/>
      <c r="D121" s="1447"/>
    </row>
    <row r="122" spans="1:4" ht="21.75" customHeight="1">
      <c r="A122" s="1447"/>
      <c r="B122" s="1447"/>
      <c r="C122" s="1447"/>
      <c r="D122" s="1447"/>
    </row>
    <row r="123" spans="1:4" ht="21.75" customHeight="1">
      <c r="A123" s="1447"/>
      <c r="B123" s="1447"/>
      <c r="C123" s="1447"/>
      <c r="D123" s="1447"/>
    </row>
    <row r="124" spans="1:4" ht="21.75" customHeight="1">
      <c r="A124" s="1447"/>
      <c r="B124" s="1447"/>
      <c r="C124" s="1447"/>
      <c r="D124" s="1447"/>
    </row>
    <row r="125" spans="1:4" ht="21.75" customHeight="1">
      <c r="A125" s="1447"/>
      <c r="B125" s="1447"/>
      <c r="C125" s="1447"/>
      <c r="D125" s="1447"/>
    </row>
    <row r="126" spans="1:4" ht="21.75" customHeight="1">
      <c r="A126" s="1447"/>
      <c r="B126" s="1447"/>
      <c r="C126" s="1447"/>
      <c r="D126" s="1447"/>
    </row>
    <row r="127" spans="1:4" ht="21.75" customHeight="1">
      <c r="A127" s="1447"/>
      <c r="B127" s="1447"/>
      <c r="C127" s="1447"/>
      <c r="D127" s="1447"/>
    </row>
    <row r="128" spans="1:4" ht="21.75" customHeight="1">
      <c r="A128" s="1447"/>
      <c r="B128" s="1447"/>
      <c r="C128" s="1447"/>
      <c r="D128" s="1447"/>
    </row>
    <row r="129" spans="1:4" ht="21.75" customHeight="1">
      <c r="A129" s="1447"/>
      <c r="B129" s="1447"/>
      <c r="C129" s="1447"/>
      <c r="D129" s="1447"/>
    </row>
    <row r="130" spans="1:4" ht="21.75" customHeight="1">
      <c r="A130" s="1447"/>
      <c r="B130" s="1447"/>
      <c r="C130" s="1447"/>
      <c r="D130" s="1447"/>
    </row>
    <row r="131" spans="1:4" ht="21.75" customHeight="1">
      <c r="A131" s="1447"/>
      <c r="B131" s="1447"/>
      <c r="C131" s="1447"/>
      <c r="D131" s="1447"/>
    </row>
    <row r="132" spans="1:4" ht="12.75">
      <c r="A132" s="1447"/>
      <c r="B132" s="1447"/>
      <c r="C132" s="1447"/>
      <c r="D132" s="1447"/>
    </row>
    <row r="133" spans="1:4" ht="12.75">
      <c r="A133" s="1447"/>
      <c r="B133" s="1447"/>
      <c r="C133" s="1447"/>
      <c r="D133" s="1447"/>
    </row>
    <row r="134" spans="1:4" ht="12.75">
      <c r="A134" s="1447"/>
      <c r="B134" s="1447"/>
      <c r="C134" s="1447"/>
      <c r="D134" s="1447"/>
    </row>
    <row r="135" spans="1:4" ht="12.75">
      <c r="A135" s="1447"/>
      <c r="B135" s="1447"/>
      <c r="C135" s="1447"/>
      <c r="D135" s="1447"/>
    </row>
    <row r="136" spans="1:4" ht="12.75">
      <c r="A136" s="1447"/>
      <c r="B136" s="1447"/>
      <c r="C136" s="1447"/>
      <c r="D136" s="1447"/>
    </row>
    <row r="137" spans="1:4" ht="12.75">
      <c r="A137" s="1447"/>
      <c r="B137" s="1447"/>
      <c r="C137" s="1447"/>
      <c r="D137" s="1447"/>
    </row>
    <row r="138" spans="1:4" ht="12.75">
      <c r="A138" s="1447"/>
      <c r="B138" s="1447"/>
      <c r="C138" s="1447"/>
      <c r="D138" s="1447"/>
    </row>
  </sheetData>
  <mergeCells count="145">
    <mergeCell ref="AW18:AZ18"/>
    <mergeCell ref="AR4:AZ4"/>
    <mergeCell ref="P12:S12"/>
    <mergeCell ref="P13:S13"/>
    <mergeCell ref="P14:S14"/>
    <mergeCell ref="P15:S15"/>
    <mergeCell ref="P16:S16"/>
    <mergeCell ref="P17:S17"/>
    <mergeCell ref="P18:S18"/>
    <mergeCell ref="AS16:AV16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S22:AV22"/>
    <mergeCell ref="AS23:AV23"/>
    <mergeCell ref="AS24:AV24"/>
    <mergeCell ref="AS12:AV12"/>
    <mergeCell ref="AS13:AV13"/>
    <mergeCell ref="AS14:AV14"/>
    <mergeCell ref="AS15:AV15"/>
    <mergeCell ref="AO27:AR27"/>
    <mergeCell ref="AO26:AR26"/>
    <mergeCell ref="AS25:AV25"/>
    <mergeCell ref="AS26:AV26"/>
    <mergeCell ref="AS27:AV27"/>
    <mergeCell ref="AW12:AZ12"/>
    <mergeCell ref="AW13:AZ13"/>
    <mergeCell ref="AW14:AZ14"/>
    <mergeCell ref="AW15:AZ15"/>
    <mergeCell ref="AW16:AZ16"/>
    <mergeCell ref="AW17:AZ17"/>
    <mergeCell ref="AS21:AV21"/>
    <mergeCell ref="AW19:AZ19"/>
    <mergeCell ref="AW20:AZ20"/>
    <mergeCell ref="AW21:AZ21"/>
    <mergeCell ref="AS17:AV17"/>
    <mergeCell ref="AS18:AV18"/>
    <mergeCell ref="AS19:AV19"/>
    <mergeCell ref="AS20:AV20"/>
    <mergeCell ref="AW22:AZ22"/>
    <mergeCell ref="AW27:AZ27"/>
    <mergeCell ref="AW23:AZ23"/>
    <mergeCell ref="AW24:AZ24"/>
    <mergeCell ref="AW25:AZ25"/>
    <mergeCell ref="AW26:AZ2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zoomScaleSheetLayoutView="75" workbookViewId="0" topLeftCell="A46">
      <selection activeCell="AG10" sqref="AG10"/>
    </sheetView>
  </sheetViews>
  <sheetFormatPr defaultColWidth="9.140625" defaultRowHeight="12.75"/>
  <cols>
    <col min="1" max="6" width="3.28125" style="57" customWidth="1"/>
    <col min="7" max="7" width="3.8515625" style="57" customWidth="1"/>
    <col min="8" max="11" width="3.28125" style="57" customWidth="1"/>
    <col min="12" max="12" width="3.8515625" style="57" customWidth="1"/>
    <col min="13" max="14" width="3.28125" style="57" customWidth="1"/>
    <col min="15" max="15" width="3.8515625" style="57" customWidth="1"/>
    <col min="16" max="16" width="3.28125" style="57" customWidth="1"/>
    <col min="17" max="17" width="3.421875" style="57" customWidth="1"/>
    <col min="18" max="19" width="3.28125" style="57" customWidth="1"/>
    <col min="20" max="20" width="1.7109375" style="57" customWidth="1"/>
    <col min="21" max="35" width="3.28125" style="57" customWidth="1"/>
    <col min="36" max="36" width="3.140625" style="57" customWidth="1"/>
    <col min="37" max="37" width="2.421875" style="57" customWidth="1"/>
    <col min="38" max="16384" width="9.140625" style="57" customWidth="1"/>
  </cols>
  <sheetData>
    <row r="1" spans="35:36" ht="15" customHeight="1" thickBot="1">
      <c r="AI1" s="58"/>
      <c r="AJ1" s="59"/>
    </row>
    <row r="2" spans="35:36" ht="15" customHeight="1">
      <c r="AI2" s="60" t="s">
        <v>251</v>
      </c>
      <c r="AJ2" s="61"/>
    </row>
    <row r="3" spans="1:35" ht="18">
      <c r="A3" s="62" t="s">
        <v>252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8">
      <c r="A4" s="62" t="s">
        <v>253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34:35" ht="21" customHeight="1">
      <c r="AH5" s="60"/>
      <c r="AI5" s="60"/>
    </row>
    <row r="6" spans="26:36" ht="15" customHeight="1">
      <c r="Z6" s="1536" t="s">
        <v>254</v>
      </c>
      <c r="AA6" s="1536"/>
      <c r="AB6" s="1536"/>
      <c r="AC6" s="1536"/>
      <c r="AD6" s="1536"/>
      <c r="AE6" s="1536"/>
      <c r="AF6" s="1536"/>
      <c r="AG6" s="1536"/>
      <c r="AH6" s="1536"/>
      <c r="AI6" s="1536"/>
      <c r="AJ6" s="1536"/>
    </row>
    <row r="7" spans="27:35" ht="15" customHeight="1">
      <c r="AA7" s="64" t="s">
        <v>255</v>
      </c>
      <c r="AB7" s="64"/>
      <c r="AC7" s="64"/>
      <c r="AD7" s="64"/>
      <c r="AE7" s="64"/>
      <c r="AF7" s="64"/>
      <c r="AG7" s="64"/>
      <c r="AH7" s="64"/>
      <c r="AI7" s="64"/>
    </row>
    <row r="8" ht="15" customHeight="1" thickBot="1"/>
    <row r="9" spans="1:36" ht="15.75" customHeight="1" thickBot="1">
      <c r="A9" s="65">
        <v>5</v>
      </c>
      <c r="B9" s="66">
        <v>1</v>
      </c>
      <c r="C9" s="66">
        <v>3</v>
      </c>
      <c r="D9" s="66">
        <v>0</v>
      </c>
      <c r="E9" s="66">
        <v>0</v>
      </c>
      <c r="F9" s="67">
        <v>9</v>
      </c>
      <c r="G9" s="68"/>
      <c r="H9" s="65">
        <v>1</v>
      </c>
      <c r="I9" s="66">
        <v>2</v>
      </c>
      <c r="J9" s="66">
        <v>5</v>
      </c>
      <c r="K9" s="67">
        <v>4</v>
      </c>
      <c r="L9" s="68"/>
      <c r="M9" s="65">
        <v>0</v>
      </c>
      <c r="N9" s="67">
        <v>1</v>
      </c>
      <c r="O9" s="68"/>
      <c r="P9" s="65">
        <v>2</v>
      </c>
      <c r="Q9" s="66">
        <v>8</v>
      </c>
      <c r="R9" s="66">
        <v>0</v>
      </c>
      <c r="S9" s="67">
        <v>0</v>
      </c>
      <c r="U9" s="65">
        <v>7</v>
      </c>
      <c r="V9" s="66">
        <v>5</v>
      </c>
      <c r="W9" s="66">
        <v>1</v>
      </c>
      <c r="X9" s="66">
        <v>1</v>
      </c>
      <c r="Y9" s="66">
        <v>1</v>
      </c>
      <c r="Z9" s="67">
        <v>5</v>
      </c>
      <c r="AB9" s="69">
        <v>0</v>
      </c>
      <c r="AC9" s="70">
        <v>2</v>
      </c>
      <c r="AE9" s="71">
        <v>2</v>
      </c>
      <c r="AF9" s="72">
        <v>0</v>
      </c>
      <c r="AG9" s="72">
        <v>0</v>
      </c>
      <c r="AH9" s="73">
        <v>5</v>
      </c>
      <c r="AJ9" s="74">
        <v>2</v>
      </c>
    </row>
    <row r="10" spans="1:36" ht="38.25" customHeight="1">
      <c r="A10" s="75" t="s">
        <v>226</v>
      </c>
      <c r="B10" s="75"/>
      <c r="C10" s="75"/>
      <c r="D10" s="75"/>
      <c r="E10" s="75"/>
      <c r="F10" s="75"/>
      <c r="G10" s="76"/>
      <c r="H10" s="75" t="s">
        <v>227</v>
      </c>
      <c r="I10" s="75"/>
      <c r="J10" s="75"/>
      <c r="K10" s="75"/>
      <c r="L10" s="76"/>
      <c r="M10" s="77" t="s">
        <v>256</v>
      </c>
      <c r="N10" s="75"/>
      <c r="O10" s="76"/>
      <c r="P10" s="77" t="s">
        <v>257</v>
      </c>
      <c r="Q10" s="77"/>
      <c r="R10" s="77"/>
      <c r="S10" s="77"/>
      <c r="U10" s="75" t="s">
        <v>230</v>
      </c>
      <c r="V10" s="75"/>
      <c r="W10" s="75"/>
      <c r="X10" s="75"/>
      <c r="Y10" s="75"/>
      <c r="AB10" s="75" t="s">
        <v>258</v>
      </c>
      <c r="AC10" s="75"/>
      <c r="AD10" s="75" t="s">
        <v>259</v>
      </c>
      <c r="AE10" s="75"/>
      <c r="AF10" s="75"/>
      <c r="AG10" s="75"/>
      <c r="AH10" s="60"/>
      <c r="AJ10" s="75" t="s">
        <v>260</v>
      </c>
    </row>
    <row r="11" spans="1:36" ht="15" customHeight="1">
      <c r="A11" s="75"/>
      <c r="B11" s="75"/>
      <c r="C11" s="75"/>
      <c r="D11" s="75"/>
      <c r="E11" s="75"/>
      <c r="F11" s="75"/>
      <c r="G11" s="76"/>
      <c r="H11" s="75"/>
      <c r="I11" s="75"/>
      <c r="J11" s="75"/>
      <c r="K11" s="75"/>
      <c r="L11" s="76"/>
      <c r="M11" s="77"/>
      <c r="N11" s="75"/>
      <c r="O11" s="76"/>
      <c r="P11" s="77"/>
      <c r="Q11" s="77"/>
      <c r="R11" s="77"/>
      <c r="S11" s="77"/>
      <c r="U11" s="75"/>
      <c r="V11" s="75"/>
      <c r="W11" s="75"/>
      <c r="X11" s="75"/>
      <c r="Y11" s="75"/>
      <c r="AB11" s="75"/>
      <c r="AC11" s="75"/>
      <c r="AD11" s="75"/>
      <c r="AE11" s="75"/>
      <c r="AF11" s="75"/>
      <c r="AG11" s="75"/>
      <c r="AH11" s="60"/>
      <c r="AJ11" s="75"/>
    </row>
    <row r="12" ht="15" customHeight="1">
      <c r="AF12" s="78" t="s">
        <v>261</v>
      </c>
    </row>
    <row r="13" spans="1:36" ht="38.25" customHeight="1">
      <c r="A13" s="79" t="s">
        <v>262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81"/>
      <c r="T13" s="82" t="s">
        <v>263</v>
      </c>
      <c r="U13" s="82"/>
      <c r="V13" s="79" t="s">
        <v>264</v>
      </c>
      <c r="W13" s="80"/>
      <c r="X13" s="80"/>
      <c r="Y13" s="80"/>
      <c r="Z13" s="81"/>
      <c r="AA13" s="79" t="s">
        <v>265</v>
      </c>
      <c r="AB13" s="80"/>
      <c r="AC13" s="80"/>
      <c r="AD13" s="80"/>
      <c r="AE13" s="81"/>
      <c r="AF13" s="83"/>
      <c r="AG13" s="84" t="s">
        <v>266</v>
      </c>
      <c r="AH13" s="84"/>
      <c r="AI13" s="84"/>
      <c r="AJ13" s="85"/>
    </row>
    <row r="14" spans="1:36" ht="12.75">
      <c r="A14" s="86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87"/>
      <c r="T14" s="63"/>
      <c r="U14" s="63"/>
      <c r="V14" s="79" t="s">
        <v>267</v>
      </c>
      <c r="W14" s="80"/>
      <c r="X14" s="80"/>
      <c r="Y14" s="80"/>
      <c r="Z14" s="80"/>
      <c r="AA14" s="79"/>
      <c r="AB14" s="80"/>
      <c r="AC14" s="80"/>
      <c r="AD14" s="80"/>
      <c r="AE14" s="81"/>
      <c r="AF14" s="88"/>
      <c r="AH14" s="89"/>
      <c r="AI14" s="89"/>
      <c r="AJ14" s="90"/>
    </row>
    <row r="15" spans="1:36" ht="12.75">
      <c r="A15" s="91">
        <v>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92">
        <v>2</v>
      </c>
      <c r="U15" s="92"/>
      <c r="V15" s="91">
        <v>3</v>
      </c>
      <c r="W15" s="92"/>
      <c r="X15" s="92"/>
      <c r="Y15" s="92"/>
      <c r="Z15" s="92"/>
      <c r="AA15" s="91">
        <v>4</v>
      </c>
      <c r="AB15" s="92"/>
      <c r="AC15" s="92"/>
      <c r="AD15" s="92"/>
      <c r="AE15" s="92"/>
      <c r="AF15" s="91">
        <v>5</v>
      </c>
      <c r="AG15" s="92"/>
      <c r="AH15" s="92"/>
      <c r="AI15" s="92"/>
      <c r="AJ15" s="93"/>
    </row>
    <row r="16" spans="1:36" ht="19.5" customHeight="1">
      <c r="A16" s="94" t="s">
        <v>268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  <c r="T16" s="97" t="s">
        <v>269</v>
      </c>
      <c r="U16" s="92"/>
      <c r="V16" s="1552">
        <v>506751</v>
      </c>
      <c r="W16" s="1553"/>
      <c r="X16" s="1553"/>
      <c r="Y16" s="1553"/>
      <c r="Z16" s="1554"/>
      <c r="AA16" s="1552">
        <f>453200+43281+9500+770</f>
        <v>506751</v>
      </c>
      <c r="AB16" s="1553"/>
      <c r="AC16" s="1553"/>
      <c r="AD16" s="1553"/>
      <c r="AE16" s="1554"/>
      <c r="AF16" s="1552">
        <v>488901</v>
      </c>
      <c r="AG16" s="1553"/>
      <c r="AH16" s="1553"/>
      <c r="AI16" s="1553"/>
      <c r="AJ16" s="1554"/>
    </row>
    <row r="17" spans="1:36" ht="19.5" customHeight="1">
      <c r="A17" s="98" t="s">
        <v>270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01" t="s">
        <v>271</v>
      </c>
      <c r="U17" s="102"/>
      <c r="V17" s="1552">
        <v>65717</v>
      </c>
      <c r="W17" s="1553"/>
      <c r="X17" s="1553"/>
      <c r="Y17" s="1553"/>
      <c r="Z17" s="1554"/>
      <c r="AA17" s="1552">
        <v>65717</v>
      </c>
      <c r="AB17" s="1553"/>
      <c r="AC17" s="1553"/>
      <c r="AD17" s="1553"/>
      <c r="AE17" s="1554"/>
      <c r="AF17" s="1552">
        <v>59385</v>
      </c>
      <c r="AG17" s="1553"/>
      <c r="AH17" s="1553"/>
      <c r="AI17" s="1553"/>
      <c r="AJ17" s="1554"/>
    </row>
    <row r="18" spans="1:36" ht="19.5" customHeight="1">
      <c r="A18" s="103" t="s">
        <v>272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  <c r="T18" s="101" t="s">
        <v>273</v>
      </c>
      <c r="U18" s="102"/>
      <c r="V18" s="1552">
        <v>8600</v>
      </c>
      <c r="W18" s="1553"/>
      <c r="X18" s="1553"/>
      <c r="Y18" s="1553"/>
      <c r="Z18" s="1554"/>
      <c r="AA18" s="1552">
        <v>8600</v>
      </c>
      <c r="AB18" s="1553"/>
      <c r="AC18" s="1553"/>
      <c r="AD18" s="1553"/>
      <c r="AE18" s="1554"/>
      <c r="AF18" s="1552">
        <v>8481</v>
      </c>
      <c r="AG18" s="1553"/>
      <c r="AH18" s="1553"/>
      <c r="AI18" s="1553"/>
      <c r="AJ18" s="1554"/>
    </row>
    <row r="19" spans="1:36" ht="19.5" customHeight="1">
      <c r="A19" s="103" t="s">
        <v>274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101" t="s">
        <v>275</v>
      </c>
      <c r="U19" s="102"/>
      <c r="V19" s="1552"/>
      <c r="W19" s="1553"/>
      <c r="X19" s="1553"/>
      <c r="Y19" s="1553"/>
      <c r="Z19" s="1554"/>
      <c r="AA19" s="1552"/>
      <c r="AB19" s="1553"/>
      <c r="AC19" s="1553"/>
      <c r="AD19" s="1553"/>
      <c r="AE19" s="1554"/>
      <c r="AF19" s="1552"/>
      <c r="AG19" s="1553"/>
      <c r="AH19" s="1553"/>
      <c r="AI19" s="1553"/>
      <c r="AJ19" s="1554"/>
    </row>
    <row r="20" spans="1:36" ht="19.5" customHeight="1">
      <c r="A20" s="103" t="s">
        <v>276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106" t="s">
        <v>277</v>
      </c>
      <c r="U20" s="107"/>
      <c r="V20" s="1552"/>
      <c r="W20" s="1553"/>
      <c r="X20" s="1553"/>
      <c r="Y20" s="1553"/>
      <c r="Z20" s="1554"/>
      <c r="AA20" s="1552"/>
      <c r="AB20" s="1553"/>
      <c r="AC20" s="1553"/>
      <c r="AD20" s="1553"/>
      <c r="AE20" s="1554"/>
      <c r="AF20" s="1552"/>
      <c r="AG20" s="1553"/>
      <c r="AH20" s="1553"/>
      <c r="AI20" s="1553"/>
      <c r="AJ20" s="1554"/>
    </row>
    <row r="21" spans="1:36" ht="19.5" customHeight="1" thickBot="1">
      <c r="A21" s="103" t="s">
        <v>278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106" t="s">
        <v>279</v>
      </c>
      <c r="U21" s="107"/>
      <c r="V21" s="1555"/>
      <c r="W21" s="1556"/>
      <c r="X21" s="1556"/>
      <c r="Y21" s="1556"/>
      <c r="Z21" s="1557"/>
      <c r="AA21" s="1555"/>
      <c r="AB21" s="1556"/>
      <c r="AC21" s="1556"/>
      <c r="AD21" s="1556"/>
      <c r="AE21" s="1557"/>
      <c r="AF21" s="1555"/>
      <c r="AG21" s="1556"/>
      <c r="AH21" s="1556"/>
      <c r="AI21" s="1556"/>
      <c r="AJ21" s="1557"/>
    </row>
    <row r="22" spans="1:36" ht="12" customHeight="1">
      <c r="A22" s="108" t="s">
        <v>280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540" t="s">
        <v>281</v>
      </c>
      <c r="U22" s="1541"/>
      <c r="V22" s="1527">
        <f>SUM(V16:Z21)</f>
        <v>581068</v>
      </c>
      <c r="W22" s="1519"/>
      <c r="X22" s="1519"/>
      <c r="Y22" s="1519"/>
      <c r="Z22" s="1520"/>
      <c r="AA22" s="1527">
        <f>SUM(AA16:AE21)</f>
        <v>581068</v>
      </c>
      <c r="AB22" s="1519"/>
      <c r="AC22" s="1519"/>
      <c r="AD22" s="1519"/>
      <c r="AE22" s="1520"/>
      <c r="AF22" s="1527">
        <f>SUM(AF16:AJ21)</f>
        <v>556767</v>
      </c>
      <c r="AG22" s="1519"/>
      <c r="AH22" s="1519"/>
      <c r="AI22" s="1519"/>
      <c r="AJ22" s="1520"/>
    </row>
    <row r="23" spans="1:36" ht="12" customHeight="1">
      <c r="A23" s="111" t="s">
        <v>282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1548"/>
      <c r="U23" s="1549"/>
      <c r="V23" s="1521"/>
      <c r="W23" s="1522"/>
      <c r="X23" s="1522"/>
      <c r="Y23" s="1522"/>
      <c r="Z23" s="1523"/>
      <c r="AA23" s="1521"/>
      <c r="AB23" s="1522"/>
      <c r="AC23" s="1522"/>
      <c r="AD23" s="1522"/>
      <c r="AE23" s="1523"/>
      <c r="AF23" s="1521"/>
      <c r="AG23" s="1522"/>
      <c r="AH23" s="1522"/>
      <c r="AI23" s="1522"/>
      <c r="AJ23" s="1523"/>
    </row>
    <row r="24" spans="1:36" ht="12" customHeight="1">
      <c r="A24" s="112" t="s">
        <v>283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544" t="s">
        <v>284</v>
      </c>
      <c r="U24" s="1545"/>
      <c r="V24" s="1524"/>
      <c r="W24" s="1525"/>
      <c r="X24" s="1525"/>
      <c r="Y24" s="1525"/>
      <c r="Z24" s="1526"/>
      <c r="AA24" s="1524"/>
      <c r="AB24" s="1525"/>
      <c r="AC24" s="1525"/>
      <c r="AD24" s="1525"/>
      <c r="AE24" s="1526"/>
      <c r="AF24" s="1524"/>
      <c r="AG24" s="1525"/>
      <c r="AH24" s="1525"/>
      <c r="AI24" s="1525"/>
      <c r="AJ24" s="1526"/>
    </row>
    <row r="25" spans="1:36" ht="12" customHeight="1" thickBot="1">
      <c r="A25" s="113" t="s">
        <v>285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550"/>
      <c r="U25" s="1551"/>
      <c r="V25" s="1518"/>
      <c r="W25" s="1516"/>
      <c r="X25" s="1516"/>
      <c r="Y25" s="1516"/>
      <c r="Z25" s="1517"/>
      <c r="AA25" s="1518"/>
      <c r="AB25" s="1516"/>
      <c r="AC25" s="1516"/>
      <c r="AD25" s="1516"/>
      <c r="AE25" s="1517"/>
      <c r="AF25" s="1518"/>
      <c r="AG25" s="1516"/>
      <c r="AH25" s="1516"/>
      <c r="AI25" s="1516"/>
      <c r="AJ25" s="1517"/>
    </row>
    <row r="26" spans="1:36" ht="21.75" customHeight="1">
      <c r="A26" s="111" t="s">
        <v>286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118" t="s">
        <v>287</v>
      </c>
      <c r="U26" s="107"/>
      <c r="V26" s="1515">
        <f>SUM(V22:Z25)</f>
        <v>581068</v>
      </c>
      <c r="W26" s="1513"/>
      <c r="X26" s="1513"/>
      <c r="Y26" s="1513"/>
      <c r="Z26" s="1514"/>
      <c r="AA26" s="1515">
        <f>SUM(AA22:AE25)</f>
        <v>581068</v>
      </c>
      <c r="AB26" s="1513"/>
      <c r="AC26" s="1513"/>
      <c r="AD26" s="1513"/>
      <c r="AE26" s="1514"/>
      <c r="AF26" s="1515">
        <f>SUM(AF22:AJ25)</f>
        <v>556767</v>
      </c>
      <c r="AG26" s="1513"/>
      <c r="AH26" s="1513"/>
      <c r="AI26" s="1513"/>
      <c r="AJ26" s="1514"/>
    </row>
    <row r="27" spans="1:36" s="120" customFormat="1" ht="19.5" customHeight="1">
      <c r="A27" s="103" t="s">
        <v>288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101" t="s">
        <v>289</v>
      </c>
      <c r="U27" s="119"/>
      <c r="V27" s="1510">
        <v>45100</v>
      </c>
      <c r="W27" s="1553"/>
      <c r="X27" s="1553"/>
      <c r="Y27" s="1553"/>
      <c r="Z27" s="1554"/>
      <c r="AA27" s="1510">
        <f>158928+11420</f>
        <v>170348</v>
      </c>
      <c r="AB27" s="1553"/>
      <c r="AC27" s="1553"/>
      <c r="AD27" s="1553"/>
      <c r="AE27" s="1554"/>
      <c r="AF27" s="1510">
        <v>156505</v>
      </c>
      <c r="AG27" s="1553"/>
      <c r="AH27" s="1553"/>
      <c r="AI27" s="1553"/>
      <c r="AJ27" s="1554"/>
    </row>
    <row r="28" spans="1:36" s="120" customFormat="1" ht="19.5" customHeight="1">
      <c r="A28" s="112" t="s">
        <v>290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  <c r="T28" s="101" t="s">
        <v>291</v>
      </c>
      <c r="U28" s="119"/>
      <c r="V28" s="1510"/>
      <c r="W28" s="1553"/>
      <c r="X28" s="1553"/>
      <c r="Y28" s="1553"/>
      <c r="Z28" s="1554"/>
      <c r="AA28" s="1510"/>
      <c r="AB28" s="1553"/>
      <c r="AC28" s="1553"/>
      <c r="AD28" s="1553"/>
      <c r="AE28" s="1554"/>
      <c r="AF28" s="1510">
        <v>850</v>
      </c>
      <c r="AG28" s="1553"/>
      <c r="AH28" s="1553"/>
      <c r="AI28" s="1553"/>
      <c r="AJ28" s="1554"/>
    </row>
    <row r="29" spans="1:36" ht="19.5" customHeight="1">
      <c r="A29" s="121" t="s">
        <v>292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5"/>
      <c r="T29" s="106" t="s">
        <v>293</v>
      </c>
      <c r="U29" s="107"/>
      <c r="V29" s="1552">
        <v>1000</v>
      </c>
      <c r="W29" s="1553"/>
      <c r="X29" s="1553"/>
      <c r="Y29" s="1553"/>
      <c r="Z29" s="1554"/>
      <c r="AA29" s="1552">
        <v>1600</v>
      </c>
      <c r="AB29" s="1553"/>
      <c r="AC29" s="1553"/>
      <c r="AD29" s="1553"/>
      <c r="AE29" s="1554"/>
      <c r="AF29" s="1552">
        <v>1557</v>
      </c>
      <c r="AG29" s="1553"/>
      <c r="AH29" s="1553"/>
      <c r="AI29" s="1553"/>
      <c r="AJ29" s="1554"/>
    </row>
    <row r="30" spans="1:36" ht="19.5" customHeight="1" thickBot="1">
      <c r="A30" s="103" t="s">
        <v>294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06" t="s">
        <v>295</v>
      </c>
      <c r="U30" s="107"/>
      <c r="V30" s="1555">
        <v>5000</v>
      </c>
      <c r="W30" s="1556"/>
      <c r="X30" s="1556"/>
      <c r="Y30" s="1556"/>
      <c r="Z30" s="1557"/>
      <c r="AA30" s="1555">
        <v>4030</v>
      </c>
      <c r="AB30" s="1556"/>
      <c r="AC30" s="1556"/>
      <c r="AD30" s="1556"/>
      <c r="AE30" s="1557"/>
      <c r="AF30" s="1555">
        <v>1565</v>
      </c>
      <c r="AG30" s="1556"/>
      <c r="AH30" s="1556"/>
      <c r="AI30" s="1556"/>
      <c r="AJ30" s="1557"/>
    </row>
    <row r="31" spans="1:36" ht="12" customHeight="1">
      <c r="A31" s="122" t="s">
        <v>296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540" t="s">
        <v>297</v>
      </c>
      <c r="U31" s="1541"/>
      <c r="V31" s="1527">
        <f>SUM(V27:Z30)</f>
        <v>51100</v>
      </c>
      <c r="W31" s="1519"/>
      <c r="X31" s="1519"/>
      <c r="Y31" s="1519"/>
      <c r="Z31" s="1520"/>
      <c r="AA31" s="1527">
        <f>SUM(AA27:AE30)</f>
        <v>175978</v>
      </c>
      <c r="AB31" s="1519"/>
      <c r="AC31" s="1519"/>
      <c r="AD31" s="1519"/>
      <c r="AE31" s="1520"/>
      <c r="AF31" s="1527">
        <f>SUM(AF27:AJ30)</f>
        <v>160477</v>
      </c>
      <c r="AG31" s="1519"/>
      <c r="AH31" s="1519"/>
      <c r="AI31" s="1519"/>
      <c r="AJ31" s="1520"/>
    </row>
    <row r="32" spans="1:36" ht="12" customHeight="1">
      <c r="A32" s="123" t="s">
        <v>298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/>
      <c r="T32" s="1548"/>
      <c r="U32" s="1549"/>
      <c r="V32" s="1521"/>
      <c r="W32" s="1522"/>
      <c r="X32" s="1522"/>
      <c r="Y32" s="1522"/>
      <c r="Z32" s="1523"/>
      <c r="AA32" s="1521"/>
      <c r="AB32" s="1522"/>
      <c r="AC32" s="1522"/>
      <c r="AD32" s="1522"/>
      <c r="AE32" s="1523"/>
      <c r="AF32" s="1521"/>
      <c r="AG32" s="1522"/>
      <c r="AH32" s="1522"/>
      <c r="AI32" s="1522"/>
      <c r="AJ32" s="1523"/>
    </row>
    <row r="33" spans="1:36" ht="12" customHeight="1">
      <c r="A33" s="112" t="s">
        <v>299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544" t="s">
        <v>300</v>
      </c>
      <c r="U33" s="1545"/>
      <c r="V33" s="1524"/>
      <c r="W33" s="1525"/>
      <c r="X33" s="1525"/>
      <c r="Y33" s="1525"/>
      <c r="Z33" s="1526"/>
      <c r="AA33" s="1524"/>
      <c r="AB33" s="1525"/>
      <c r="AC33" s="1525"/>
      <c r="AD33" s="1525"/>
      <c r="AE33" s="1526"/>
      <c r="AF33" s="1524"/>
      <c r="AG33" s="1525"/>
      <c r="AH33" s="1525"/>
      <c r="AI33" s="1525"/>
      <c r="AJ33" s="1526"/>
    </row>
    <row r="34" spans="1:36" ht="12" customHeight="1" thickBot="1">
      <c r="A34" s="103" t="s">
        <v>301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  <c r="T34" s="1546"/>
      <c r="U34" s="1547"/>
      <c r="V34" s="1518"/>
      <c r="W34" s="1516"/>
      <c r="X34" s="1516"/>
      <c r="Y34" s="1516"/>
      <c r="Z34" s="1517"/>
      <c r="AA34" s="1518"/>
      <c r="AB34" s="1516"/>
      <c r="AC34" s="1516"/>
      <c r="AD34" s="1516"/>
      <c r="AE34" s="1517"/>
      <c r="AF34" s="1518"/>
      <c r="AG34" s="1516"/>
      <c r="AH34" s="1516"/>
      <c r="AI34" s="1516"/>
      <c r="AJ34" s="1517"/>
    </row>
    <row r="35" spans="1:36" ht="21.75" customHeight="1" thickBot="1">
      <c r="A35" s="111" t="s">
        <v>302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  <c r="T35" s="118" t="s">
        <v>303</v>
      </c>
      <c r="U35" s="107"/>
      <c r="V35" s="1512">
        <f>SUM(V31:Z34)</f>
        <v>51100</v>
      </c>
      <c r="W35" s="1509"/>
      <c r="X35" s="1509"/>
      <c r="Y35" s="1509"/>
      <c r="Z35" s="1558"/>
      <c r="AA35" s="1512">
        <f>SUM(AA31:AE34)</f>
        <v>175978</v>
      </c>
      <c r="AB35" s="1509"/>
      <c r="AC35" s="1509"/>
      <c r="AD35" s="1509"/>
      <c r="AE35" s="1558"/>
      <c r="AF35" s="1512">
        <f>SUM(AF31:AJ34)</f>
        <v>160477</v>
      </c>
      <c r="AG35" s="1509"/>
      <c r="AH35" s="1509"/>
      <c r="AI35" s="1509"/>
      <c r="AJ35" s="1558"/>
    </row>
    <row r="36" spans="1:36" ht="21.75" customHeight="1" thickBot="1">
      <c r="A36" s="111" t="s">
        <v>304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5"/>
      <c r="T36" s="118">
        <v>17</v>
      </c>
      <c r="U36" s="119"/>
      <c r="V36" s="1512"/>
      <c r="W36" s="1509"/>
      <c r="X36" s="1509"/>
      <c r="Y36" s="1509"/>
      <c r="Z36" s="1558"/>
      <c r="AA36" s="1537" t="s">
        <v>305</v>
      </c>
      <c r="AB36" s="1538"/>
      <c r="AC36" s="1538"/>
      <c r="AD36" s="1538"/>
      <c r="AE36" s="1539"/>
      <c r="AF36" s="1537" t="s">
        <v>305</v>
      </c>
      <c r="AG36" s="1538"/>
      <c r="AH36" s="1538"/>
      <c r="AI36" s="1538"/>
      <c r="AJ36" s="1539"/>
    </row>
    <row r="37" spans="1:36" ht="19.5" customHeight="1">
      <c r="A37" s="103" t="s">
        <v>306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06">
        <v>18</v>
      </c>
      <c r="U37" s="107"/>
      <c r="V37" s="1511">
        <v>1000</v>
      </c>
      <c r="W37" s="1513"/>
      <c r="X37" s="1513"/>
      <c r="Y37" s="1513"/>
      <c r="Z37" s="1514"/>
      <c r="AA37" s="1511">
        <v>1000</v>
      </c>
      <c r="AB37" s="1513"/>
      <c r="AC37" s="1513"/>
      <c r="AD37" s="1513"/>
      <c r="AE37" s="1514"/>
      <c r="AF37" s="1511">
        <v>578</v>
      </c>
      <c r="AG37" s="1513"/>
      <c r="AH37" s="1513"/>
      <c r="AI37" s="1513"/>
      <c r="AJ37" s="1514"/>
    </row>
    <row r="38" spans="1:36" ht="19.5" customHeight="1">
      <c r="A38" s="103" t="s">
        <v>307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6">
        <v>19</v>
      </c>
      <c r="U38" s="107"/>
      <c r="V38" s="1552">
        <v>19756</v>
      </c>
      <c r="W38" s="1553"/>
      <c r="X38" s="1553"/>
      <c r="Y38" s="1553"/>
      <c r="Z38" s="1554"/>
      <c r="AA38" s="1552">
        <v>19756</v>
      </c>
      <c r="AB38" s="1553"/>
      <c r="AC38" s="1553"/>
      <c r="AD38" s="1553"/>
      <c r="AE38" s="1554"/>
      <c r="AF38" s="1552">
        <v>19449</v>
      </c>
      <c r="AG38" s="1553"/>
      <c r="AH38" s="1553"/>
      <c r="AI38" s="1553"/>
      <c r="AJ38" s="1554"/>
    </row>
    <row r="39" spans="1:36" ht="19.5" customHeight="1">
      <c r="A39" s="103" t="s">
        <v>308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  <c r="T39" s="106">
        <v>20</v>
      </c>
      <c r="U39" s="107"/>
      <c r="V39" s="1552">
        <v>2000</v>
      </c>
      <c r="W39" s="1553"/>
      <c r="X39" s="1553"/>
      <c r="Y39" s="1553"/>
      <c r="Z39" s="1554"/>
      <c r="AA39" s="1552">
        <v>2000</v>
      </c>
      <c r="AB39" s="1553"/>
      <c r="AC39" s="1553"/>
      <c r="AD39" s="1553"/>
      <c r="AE39" s="1554"/>
      <c r="AF39" s="1552">
        <v>655</v>
      </c>
      <c r="AG39" s="1553"/>
      <c r="AH39" s="1553"/>
      <c r="AI39" s="1553"/>
      <c r="AJ39" s="1554"/>
    </row>
    <row r="40" spans="1:36" ht="19.5" customHeight="1">
      <c r="A40" s="126" t="s">
        <v>309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106">
        <v>21</v>
      </c>
      <c r="U40" s="107"/>
      <c r="V40" s="1552">
        <v>15500</v>
      </c>
      <c r="W40" s="1553"/>
      <c r="X40" s="1553"/>
      <c r="Y40" s="1553"/>
      <c r="Z40" s="1554"/>
      <c r="AA40" s="1552">
        <v>15500</v>
      </c>
      <c r="AB40" s="1553"/>
      <c r="AC40" s="1553"/>
      <c r="AD40" s="1553"/>
      <c r="AE40" s="1554"/>
      <c r="AF40" s="1552">
        <f>13856+336</f>
        <v>14192</v>
      </c>
      <c r="AG40" s="1553"/>
      <c r="AH40" s="1553"/>
      <c r="AI40" s="1553"/>
      <c r="AJ40" s="1554"/>
    </row>
    <row r="41" spans="1:36" ht="19.5" customHeight="1" thickBot="1">
      <c r="A41" s="103" t="s">
        <v>310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06">
        <v>22</v>
      </c>
      <c r="U41" s="107"/>
      <c r="V41" s="1555">
        <v>10000</v>
      </c>
      <c r="W41" s="1556"/>
      <c r="X41" s="1556"/>
      <c r="Y41" s="1556"/>
      <c r="Z41" s="1557"/>
      <c r="AA41" s="1555">
        <v>10000</v>
      </c>
      <c r="AB41" s="1556"/>
      <c r="AC41" s="1556"/>
      <c r="AD41" s="1556"/>
      <c r="AE41" s="1557"/>
      <c r="AF41" s="1555">
        <v>9456</v>
      </c>
      <c r="AG41" s="1556"/>
      <c r="AH41" s="1556"/>
      <c r="AI41" s="1556"/>
      <c r="AJ41" s="1557"/>
    </row>
    <row r="42" spans="1:36" ht="12" customHeight="1">
      <c r="A42" s="108" t="s">
        <v>311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540">
        <v>23</v>
      </c>
      <c r="U42" s="1541"/>
      <c r="V42" s="1527">
        <f>SUM(V37:Z41)</f>
        <v>48256</v>
      </c>
      <c r="W42" s="1519"/>
      <c r="X42" s="1519"/>
      <c r="Y42" s="1519"/>
      <c r="Z42" s="1520"/>
      <c r="AA42" s="1527">
        <f>SUM(AA37:AE41)</f>
        <v>48256</v>
      </c>
      <c r="AB42" s="1519"/>
      <c r="AC42" s="1519"/>
      <c r="AD42" s="1519"/>
      <c r="AE42" s="1520"/>
      <c r="AF42" s="1527">
        <f>SUM(AF37:AJ41)</f>
        <v>44330</v>
      </c>
      <c r="AG42" s="1519"/>
      <c r="AH42" s="1519"/>
      <c r="AI42" s="1519"/>
      <c r="AJ42" s="1520"/>
    </row>
    <row r="43" spans="1:36" ht="12" customHeight="1">
      <c r="A43" s="127" t="s">
        <v>312</v>
      </c>
      <c r="B43" s="104"/>
      <c r="C43" s="104"/>
      <c r="D43" s="104"/>
      <c r="E43" s="116" t="s">
        <v>313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1548"/>
      <c r="U43" s="1549"/>
      <c r="V43" s="1521"/>
      <c r="W43" s="1522"/>
      <c r="X43" s="1522"/>
      <c r="Y43" s="1522"/>
      <c r="Z43" s="1523"/>
      <c r="AA43" s="1521"/>
      <c r="AB43" s="1522"/>
      <c r="AC43" s="1522"/>
      <c r="AD43" s="1522"/>
      <c r="AE43" s="1523"/>
      <c r="AF43" s="1521"/>
      <c r="AG43" s="1522"/>
      <c r="AH43" s="1522"/>
      <c r="AI43" s="1522"/>
      <c r="AJ43" s="1523"/>
    </row>
    <row r="44" spans="1:36" ht="19.5" customHeight="1" thickBot="1">
      <c r="A44" s="103" t="s">
        <v>314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106">
        <v>24</v>
      </c>
      <c r="U44" s="107"/>
      <c r="V44" s="1555"/>
      <c r="W44" s="1556"/>
      <c r="X44" s="1556"/>
      <c r="Y44" s="1556"/>
      <c r="Z44" s="1557"/>
      <c r="AA44" s="1555"/>
      <c r="AB44" s="1556"/>
      <c r="AC44" s="1556"/>
      <c r="AD44" s="1556"/>
      <c r="AE44" s="1557"/>
      <c r="AF44" s="1555"/>
      <c r="AG44" s="1556"/>
      <c r="AH44" s="1556"/>
      <c r="AI44" s="1556"/>
      <c r="AJ44" s="1557"/>
    </row>
    <row r="45" spans="1:36" ht="21.75" customHeight="1">
      <c r="A45" s="111" t="s">
        <v>315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118">
        <v>25</v>
      </c>
      <c r="U45" s="107"/>
      <c r="V45" s="1515">
        <f>SUM(V42:Z44)</f>
        <v>48256</v>
      </c>
      <c r="W45" s="1513"/>
      <c r="X45" s="1513"/>
      <c r="Y45" s="1513"/>
      <c r="Z45" s="1514"/>
      <c r="AA45" s="1515">
        <f>SUM(AA42:AE44)</f>
        <v>48256</v>
      </c>
      <c r="AB45" s="1513"/>
      <c r="AC45" s="1513"/>
      <c r="AD45" s="1513"/>
      <c r="AE45" s="1514"/>
      <c r="AF45" s="1515">
        <f>SUM(AF42:AJ44)</f>
        <v>44330</v>
      </c>
      <c r="AG45" s="1513"/>
      <c r="AH45" s="1513"/>
      <c r="AI45" s="1513"/>
      <c r="AJ45" s="1514"/>
    </row>
    <row r="46" spans="1:36" ht="19.5" customHeight="1">
      <c r="A46" s="103" t="s">
        <v>316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5"/>
      <c r="T46" s="106">
        <v>26</v>
      </c>
      <c r="U46" s="107"/>
      <c r="V46" s="1552">
        <v>18400</v>
      </c>
      <c r="W46" s="1553"/>
      <c r="X46" s="1553"/>
      <c r="Y46" s="1553"/>
      <c r="Z46" s="1554"/>
      <c r="AA46" s="1552">
        <f>18400+370</f>
        <v>18770</v>
      </c>
      <c r="AB46" s="1553"/>
      <c r="AC46" s="1553"/>
      <c r="AD46" s="1553"/>
      <c r="AE46" s="1554"/>
      <c r="AF46" s="1552">
        <v>15448</v>
      </c>
      <c r="AG46" s="1553"/>
      <c r="AH46" s="1553"/>
      <c r="AI46" s="1553"/>
      <c r="AJ46" s="1554"/>
    </row>
    <row r="47" spans="1:36" ht="19.5" customHeight="1">
      <c r="A47" s="112" t="s">
        <v>317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106">
        <v>27</v>
      </c>
      <c r="U47" s="107"/>
      <c r="V47" s="1552">
        <v>15500</v>
      </c>
      <c r="W47" s="1553"/>
      <c r="X47" s="1553"/>
      <c r="Y47" s="1553"/>
      <c r="Z47" s="1554"/>
      <c r="AA47" s="1552">
        <v>15500</v>
      </c>
      <c r="AB47" s="1553"/>
      <c r="AC47" s="1553"/>
      <c r="AD47" s="1553"/>
      <c r="AE47" s="1554"/>
      <c r="AF47" s="1552">
        <v>15868</v>
      </c>
      <c r="AG47" s="1553"/>
      <c r="AH47" s="1553"/>
      <c r="AI47" s="1553"/>
      <c r="AJ47" s="1554"/>
    </row>
    <row r="48" spans="1:36" ht="19.5" customHeight="1">
      <c r="A48" s="121" t="s">
        <v>318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5"/>
      <c r="T48" s="106">
        <v>28</v>
      </c>
      <c r="U48" s="107"/>
      <c r="V48" s="1552">
        <v>18000</v>
      </c>
      <c r="W48" s="1553"/>
      <c r="X48" s="1553"/>
      <c r="Y48" s="1553"/>
      <c r="Z48" s="1554"/>
      <c r="AA48" s="1552">
        <v>18000</v>
      </c>
      <c r="AB48" s="1553"/>
      <c r="AC48" s="1553"/>
      <c r="AD48" s="1553"/>
      <c r="AE48" s="1554"/>
      <c r="AF48" s="1552">
        <v>17135</v>
      </c>
      <c r="AG48" s="1553"/>
      <c r="AH48" s="1553"/>
      <c r="AI48" s="1553"/>
      <c r="AJ48" s="1554"/>
    </row>
    <row r="49" spans="1:36" ht="19.5" customHeight="1">
      <c r="A49" s="103" t="s">
        <v>319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106">
        <v>29</v>
      </c>
      <c r="U49" s="107"/>
      <c r="V49" s="1552">
        <v>10416</v>
      </c>
      <c r="W49" s="1553"/>
      <c r="X49" s="1553"/>
      <c r="Y49" s="1553"/>
      <c r="Z49" s="1554"/>
      <c r="AA49" s="1552">
        <v>10416</v>
      </c>
      <c r="AB49" s="1553"/>
      <c r="AC49" s="1553"/>
      <c r="AD49" s="1553"/>
      <c r="AE49" s="1554"/>
      <c r="AF49" s="1552">
        <f>9811+277</f>
        <v>10088</v>
      </c>
      <c r="AG49" s="1553"/>
      <c r="AH49" s="1553"/>
      <c r="AI49" s="1553"/>
      <c r="AJ49" s="1554"/>
    </row>
    <row r="50" spans="1:36" ht="19.5" customHeight="1">
      <c r="A50" s="121" t="s">
        <v>320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9"/>
      <c r="T50" s="130">
        <v>30</v>
      </c>
      <c r="U50" s="93"/>
      <c r="V50" s="1552">
        <v>6300</v>
      </c>
      <c r="W50" s="1553"/>
      <c r="X50" s="1553"/>
      <c r="Y50" s="1553"/>
      <c r="Z50" s="1554"/>
      <c r="AA50" s="1552">
        <v>6300</v>
      </c>
      <c r="AB50" s="1553"/>
      <c r="AC50" s="1553"/>
      <c r="AD50" s="1553"/>
      <c r="AE50" s="1554"/>
      <c r="AF50" s="1552">
        <f>6274+14</f>
        <v>6288</v>
      </c>
      <c r="AG50" s="1553"/>
      <c r="AH50" s="1553"/>
      <c r="AI50" s="1553"/>
      <c r="AJ50" s="1554"/>
    </row>
    <row r="51" spans="1:36" ht="12" customHeight="1">
      <c r="A51" s="108" t="s">
        <v>321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540">
        <v>31</v>
      </c>
      <c r="U51" s="1541"/>
      <c r="V51" s="1524">
        <f>SUM(V46:Z50)</f>
        <v>68616</v>
      </c>
      <c r="W51" s="1525"/>
      <c r="X51" s="1525"/>
      <c r="Y51" s="1525"/>
      <c r="Z51" s="1526"/>
      <c r="AA51" s="1524">
        <f>SUM(AA46:AE50)</f>
        <v>68986</v>
      </c>
      <c r="AB51" s="1525"/>
      <c r="AC51" s="1525"/>
      <c r="AD51" s="1525"/>
      <c r="AE51" s="1526"/>
      <c r="AF51" s="1524">
        <f>SUM(AF46:AJ50)</f>
        <v>64827</v>
      </c>
      <c r="AG51" s="1525"/>
      <c r="AH51" s="1525"/>
      <c r="AI51" s="1525"/>
      <c r="AJ51" s="1526"/>
    </row>
    <row r="52" spans="1:36" ht="12" customHeight="1">
      <c r="A52" s="111" t="s">
        <v>322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/>
      <c r="T52" s="1548"/>
      <c r="U52" s="1549"/>
      <c r="V52" s="1521"/>
      <c r="W52" s="1522"/>
      <c r="X52" s="1522"/>
      <c r="Y52" s="1522"/>
      <c r="Z52" s="1523"/>
      <c r="AA52" s="1521"/>
      <c r="AB52" s="1522"/>
      <c r="AC52" s="1522"/>
      <c r="AD52" s="1522"/>
      <c r="AE52" s="1523"/>
      <c r="AF52" s="1521"/>
      <c r="AG52" s="1522"/>
      <c r="AH52" s="1522"/>
      <c r="AI52" s="1522"/>
      <c r="AJ52" s="1523"/>
    </row>
    <row r="53" spans="1:36" ht="12" customHeight="1">
      <c r="A53" s="112" t="s">
        <v>323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544">
        <v>32</v>
      </c>
      <c r="U53" s="1545"/>
      <c r="V53" s="1524"/>
      <c r="W53" s="1525"/>
      <c r="X53" s="1525"/>
      <c r="Y53" s="1525"/>
      <c r="Z53" s="1526"/>
      <c r="AA53" s="1524"/>
      <c r="AB53" s="1525"/>
      <c r="AC53" s="1525"/>
      <c r="AD53" s="1525"/>
      <c r="AE53" s="1526"/>
      <c r="AF53" s="1524"/>
      <c r="AG53" s="1525"/>
      <c r="AH53" s="1525"/>
      <c r="AI53" s="1525"/>
      <c r="AJ53" s="1526"/>
    </row>
    <row r="54" spans="1:36" ht="12" customHeight="1" thickBot="1">
      <c r="A54" s="103" t="s">
        <v>324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5"/>
      <c r="T54" s="1546"/>
      <c r="U54" s="1547"/>
      <c r="V54" s="1518"/>
      <c r="W54" s="1516"/>
      <c r="X54" s="1516"/>
      <c r="Y54" s="1516"/>
      <c r="Z54" s="1517"/>
      <c r="AA54" s="1518"/>
      <c r="AB54" s="1516"/>
      <c r="AC54" s="1516"/>
      <c r="AD54" s="1516"/>
      <c r="AE54" s="1517"/>
      <c r="AF54" s="1518"/>
      <c r="AG54" s="1516"/>
      <c r="AH54" s="1516"/>
      <c r="AI54" s="1516"/>
      <c r="AJ54" s="1517"/>
    </row>
    <row r="55" spans="1:36" s="89" customFormat="1" ht="17.25" customHeight="1">
      <c r="A55" s="108" t="s">
        <v>325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2"/>
      <c r="T55" s="1540">
        <v>33</v>
      </c>
      <c r="U55" s="1541"/>
      <c r="V55" s="1559">
        <f>SUM(V51:Z54)</f>
        <v>68616</v>
      </c>
      <c r="W55" s="1519"/>
      <c r="X55" s="1519"/>
      <c r="Y55" s="1519"/>
      <c r="Z55" s="1520"/>
      <c r="AA55" s="1559">
        <f>SUM(AA51:AE54)</f>
        <v>68986</v>
      </c>
      <c r="AB55" s="1519"/>
      <c r="AC55" s="1519"/>
      <c r="AD55" s="1519"/>
      <c r="AE55" s="1520"/>
      <c r="AF55" s="1559">
        <f>SUM(AF51:AJ54)</f>
        <v>64827</v>
      </c>
      <c r="AG55" s="1519"/>
      <c r="AH55" s="1519"/>
      <c r="AI55" s="1519"/>
      <c r="AJ55" s="1520"/>
    </row>
    <row r="56" spans="1:36" ht="14.25" customHeight="1">
      <c r="A56" s="111" t="s">
        <v>326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  <c r="T56" s="1548"/>
      <c r="U56" s="1549"/>
      <c r="V56" s="1521"/>
      <c r="W56" s="1522"/>
      <c r="X56" s="1522"/>
      <c r="Y56" s="1522"/>
      <c r="Z56" s="1523"/>
      <c r="AA56" s="1521"/>
      <c r="AB56" s="1522"/>
      <c r="AC56" s="1522"/>
      <c r="AD56" s="1522"/>
      <c r="AE56" s="1523"/>
      <c r="AF56" s="1521"/>
      <c r="AG56" s="1522"/>
      <c r="AH56" s="1522"/>
      <c r="AI56" s="1522"/>
      <c r="AJ56" s="1523"/>
    </row>
    <row r="57" spans="1:36" ht="19.5" customHeight="1">
      <c r="A57" s="135" t="s">
        <v>327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5"/>
      <c r="T57" s="136">
        <v>34</v>
      </c>
      <c r="U57" s="107"/>
      <c r="V57" s="1552">
        <v>16769</v>
      </c>
      <c r="W57" s="1553"/>
      <c r="X57" s="1553"/>
      <c r="Y57" s="1553"/>
      <c r="Z57" s="1554"/>
      <c r="AA57" s="1552">
        <v>22269</v>
      </c>
      <c r="AB57" s="1553"/>
      <c r="AC57" s="1553"/>
      <c r="AD57" s="1553"/>
      <c r="AE57" s="1554"/>
      <c r="AF57" s="1552">
        <v>22506</v>
      </c>
      <c r="AG57" s="1553"/>
      <c r="AH57" s="1553"/>
      <c r="AI57" s="1553"/>
      <c r="AJ57" s="1554"/>
    </row>
    <row r="58" spans="1:36" s="89" customFormat="1" ht="19.5" customHeight="1" thickBot="1">
      <c r="A58" s="137" t="s">
        <v>328</v>
      </c>
      <c r="B58" s="13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9"/>
      <c r="T58" s="139">
        <v>35</v>
      </c>
      <c r="U58" s="93"/>
      <c r="V58" s="1555"/>
      <c r="W58" s="1556"/>
      <c r="X58" s="1556"/>
      <c r="Y58" s="1556"/>
      <c r="Z58" s="1557"/>
      <c r="AA58" s="1555"/>
      <c r="AB58" s="1556"/>
      <c r="AC58" s="1556"/>
      <c r="AD58" s="1556"/>
      <c r="AE58" s="1557"/>
      <c r="AF58" s="1555"/>
      <c r="AG58" s="1556"/>
      <c r="AH58" s="1556"/>
      <c r="AI58" s="1556"/>
      <c r="AJ58" s="1557"/>
    </row>
    <row r="59" spans="1:36" s="89" customFormat="1" ht="19.5" customHeight="1">
      <c r="A59" s="111" t="s">
        <v>329</v>
      </c>
      <c r="B59" s="140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/>
      <c r="T59" s="141">
        <v>36</v>
      </c>
      <c r="U59" s="107"/>
      <c r="V59" s="1511">
        <f>SUM(V57:Z58)</f>
        <v>16769</v>
      </c>
      <c r="W59" s="1513"/>
      <c r="X59" s="1513"/>
      <c r="Y59" s="1513"/>
      <c r="Z59" s="1514"/>
      <c r="AA59" s="1511">
        <f>SUM(AA57:AE58)</f>
        <v>22269</v>
      </c>
      <c r="AB59" s="1513"/>
      <c r="AC59" s="1513"/>
      <c r="AD59" s="1513"/>
      <c r="AE59" s="1514"/>
      <c r="AF59" s="1511">
        <f>SUM(AF57:AJ58)</f>
        <v>22506</v>
      </c>
      <c r="AG59" s="1513"/>
      <c r="AH59" s="1513"/>
      <c r="AI59" s="1513"/>
      <c r="AJ59" s="1514"/>
    </row>
    <row r="60" spans="1:36" s="89" customFormat="1" ht="12" customHeight="1">
      <c r="A60" s="112" t="s">
        <v>330</v>
      </c>
      <c r="B60" s="142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  <c r="T60" s="1544">
        <v>37</v>
      </c>
      <c r="U60" s="1545"/>
      <c r="V60" s="1524"/>
      <c r="W60" s="1525"/>
      <c r="X60" s="1525"/>
      <c r="Y60" s="1525"/>
      <c r="Z60" s="1526"/>
      <c r="AA60" s="1524"/>
      <c r="AB60" s="1525"/>
      <c r="AC60" s="1525"/>
      <c r="AD60" s="1525"/>
      <c r="AE60" s="1526"/>
      <c r="AF60" s="1524"/>
      <c r="AG60" s="1525"/>
      <c r="AH60" s="1525"/>
      <c r="AI60" s="1525"/>
      <c r="AJ60" s="1526"/>
    </row>
    <row r="61" spans="1:36" s="89" customFormat="1" ht="12" customHeight="1">
      <c r="A61" s="103" t="s">
        <v>331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  <c r="T61" s="1546"/>
      <c r="U61" s="1547"/>
      <c r="V61" s="1521"/>
      <c r="W61" s="1522"/>
      <c r="X61" s="1522"/>
      <c r="Y61" s="1522"/>
      <c r="Z61" s="1523"/>
      <c r="AA61" s="1521"/>
      <c r="AB61" s="1522"/>
      <c r="AC61" s="1522"/>
      <c r="AD61" s="1522"/>
      <c r="AE61" s="1523"/>
      <c r="AF61" s="1521"/>
      <c r="AG61" s="1522"/>
      <c r="AH61" s="1522"/>
      <c r="AI61" s="1522"/>
      <c r="AJ61" s="1523"/>
    </row>
    <row r="62" spans="1:36" s="89" customFormat="1" ht="12" customHeight="1">
      <c r="A62" s="112" t="s">
        <v>332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544">
        <v>38</v>
      </c>
      <c r="U62" s="1545"/>
      <c r="V62" s="1524"/>
      <c r="W62" s="1525"/>
      <c r="X62" s="1525"/>
      <c r="Y62" s="1525"/>
      <c r="Z62" s="1526"/>
      <c r="AA62" s="1524"/>
      <c r="AB62" s="1525"/>
      <c r="AC62" s="1525"/>
      <c r="AD62" s="1525"/>
      <c r="AE62" s="1526"/>
      <c r="AF62" s="1524"/>
      <c r="AG62" s="1525"/>
      <c r="AH62" s="1525"/>
      <c r="AI62" s="1525"/>
      <c r="AJ62" s="1526"/>
    </row>
    <row r="63" spans="1:36" s="89" customFormat="1" ht="12" customHeight="1" thickBot="1">
      <c r="A63" s="112" t="s">
        <v>333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  <c r="T63" s="1546"/>
      <c r="U63" s="1547"/>
      <c r="V63" s="1518"/>
      <c r="W63" s="1516"/>
      <c r="X63" s="1516"/>
      <c r="Y63" s="1516"/>
      <c r="Z63" s="1517"/>
      <c r="AA63" s="1518"/>
      <c r="AB63" s="1516"/>
      <c r="AC63" s="1516"/>
      <c r="AD63" s="1516"/>
      <c r="AE63" s="1517"/>
      <c r="AF63" s="1518"/>
      <c r="AG63" s="1516"/>
      <c r="AH63" s="1516"/>
      <c r="AI63" s="1516"/>
      <c r="AJ63" s="1517"/>
    </row>
    <row r="64" spans="1:36" s="89" customFormat="1" ht="19.5" customHeight="1">
      <c r="A64" s="143" t="s">
        <v>334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  <c r="T64" s="141">
        <v>39</v>
      </c>
      <c r="U64" s="93"/>
      <c r="V64" s="1511">
        <f>SUM(V60:Z63)</f>
        <v>0</v>
      </c>
      <c r="W64" s="1513"/>
      <c r="X64" s="1513"/>
      <c r="Y64" s="1513"/>
      <c r="Z64" s="1514"/>
      <c r="AA64" s="1511">
        <f>SUM(AA60:AE63)</f>
        <v>0</v>
      </c>
      <c r="AB64" s="1513"/>
      <c r="AC64" s="1513"/>
      <c r="AD64" s="1513"/>
      <c r="AE64" s="1514"/>
      <c r="AF64" s="1511">
        <f>SUM(AF60:AJ63)</f>
        <v>0</v>
      </c>
      <c r="AG64" s="1513"/>
      <c r="AH64" s="1513"/>
      <c r="AI64" s="1513"/>
      <c r="AJ64" s="1514"/>
    </row>
    <row r="65" spans="1:36" s="89" customFormat="1" ht="12" customHeight="1">
      <c r="A65" s="108" t="s">
        <v>335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  <c r="T65" s="1540">
        <v>40</v>
      </c>
      <c r="U65" s="1541"/>
      <c r="V65" s="1524">
        <f>V32+V35+V42+V51+V57+V61</f>
        <v>184741</v>
      </c>
      <c r="W65" s="1525"/>
      <c r="X65" s="1525"/>
      <c r="Y65" s="1525"/>
      <c r="Z65" s="1526"/>
      <c r="AA65" s="1524">
        <f>AA32+AA35+AA42+AA51+AA57+AA61</f>
        <v>315489</v>
      </c>
      <c r="AB65" s="1525"/>
      <c r="AC65" s="1525"/>
      <c r="AD65" s="1525"/>
      <c r="AE65" s="1526"/>
      <c r="AF65" s="1524">
        <f>AF32+AF35+AF42+AF51+AF57+AF61</f>
        <v>292140</v>
      </c>
      <c r="AG65" s="1525"/>
      <c r="AH65" s="1525"/>
      <c r="AI65" s="1525"/>
      <c r="AJ65" s="1526"/>
    </row>
    <row r="66" spans="1:36" s="89" customFormat="1" ht="12" customHeight="1">
      <c r="A66" s="108" t="s">
        <v>336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10"/>
      <c r="T66" s="1548"/>
      <c r="U66" s="1549"/>
      <c r="V66" s="1521"/>
      <c r="W66" s="1522"/>
      <c r="X66" s="1522"/>
      <c r="Y66" s="1522"/>
      <c r="Z66" s="1523"/>
      <c r="AA66" s="1521"/>
      <c r="AB66" s="1522"/>
      <c r="AC66" s="1522"/>
      <c r="AD66" s="1522"/>
      <c r="AE66" s="1523"/>
      <c r="AF66" s="1521"/>
      <c r="AG66" s="1522"/>
      <c r="AH66" s="1522"/>
      <c r="AI66" s="1522"/>
      <c r="AJ66" s="1523"/>
    </row>
    <row r="67" spans="1:36" s="89" customFormat="1" ht="12" customHeight="1">
      <c r="A67" s="144" t="s">
        <v>337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6"/>
      <c r="T67" s="1540">
        <v>41</v>
      </c>
      <c r="U67" s="1541"/>
      <c r="V67" s="1524"/>
      <c r="W67" s="1525"/>
      <c r="X67" s="1525"/>
      <c r="Y67" s="1525"/>
      <c r="Z67" s="1526"/>
      <c r="AA67" s="1524"/>
      <c r="AB67" s="1525"/>
      <c r="AC67" s="1525"/>
      <c r="AD67" s="1525"/>
      <c r="AE67" s="1526"/>
      <c r="AF67" s="1524"/>
      <c r="AG67" s="1525"/>
      <c r="AH67" s="1525"/>
      <c r="AI67" s="1525"/>
      <c r="AJ67" s="1526"/>
    </row>
    <row r="68" spans="1:36" s="89" customFormat="1" ht="12" customHeight="1" thickBot="1">
      <c r="A68" s="147" t="s">
        <v>338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1542"/>
      <c r="U68" s="1543"/>
      <c r="V68" s="1518"/>
      <c r="W68" s="1516"/>
      <c r="X68" s="1516"/>
      <c r="Y68" s="1516"/>
      <c r="Z68" s="1517"/>
      <c r="AA68" s="1521"/>
      <c r="AB68" s="1522"/>
      <c r="AC68" s="1522"/>
      <c r="AD68" s="1522"/>
      <c r="AE68" s="1523"/>
      <c r="AF68" s="1521"/>
      <c r="AG68" s="1522"/>
      <c r="AH68" s="1522"/>
      <c r="AI68" s="1522"/>
      <c r="AJ68" s="1523"/>
    </row>
    <row r="69" spans="1:36" ht="19.5" customHeight="1">
      <c r="A69" s="143" t="s">
        <v>339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9"/>
      <c r="T69" s="141">
        <v>42</v>
      </c>
      <c r="U69" s="93"/>
      <c r="V69" s="1515">
        <f>SUM(V65:Z68)</f>
        <v>184741</v>
      </c>
      <c r="W69" s="1560"/>
      <c r="X69" s="1560"/>
      <c r="Y69" s="1560"/>
      <c r="Z69" s="1561"/>
      <c r="AA69" s="1515">
        <f>SUM(AA65:AE68)</f>
        <v>315489</v>
      </c>
      <c r="AB69" s="1560"/>
      <c r="AC69" s="1560"/>
      <c r="AD69" s="1560"/>
      <c r="AE69" s="1561"/>
      <c r="AF69" s="1515">
        <f>SUM(AF65:AJ68)</f>
        <v>292140</v>
      </c>
      <c r="AG69" s="1560"/>
      <c r="AH69" s="1560"/>
      <c r="AI69" s="1560"/>
      <c r="AJ69" s="1561"/>
    </row>
    <row r="70" spans="1:36" ht="19.5" customHeight="1">
      <c r="A70" s="111" t="s">
        <v>340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5"/>
      <c r="T70" s="150">
        <v>43</v>
      </c>
      <c r="U70" s="107"/>
      <c r="V70" s="1552">
        <v>170278</v>
      </c>
      <c r="W70" s="1553"/>
      <c r="X70" s="1553"/>
      <c r="Y70" s="1553"/>
      <c r="Z70" s="1554"/>
      <c r="AA70" s="1552">
        <v>177674</v>
      </c>
      <c r="AB70" s="1553"/>
      <c r="AC70" s="1553"/>
      <c r="AD70" s="1553"/>
      <c r="AE70" s="1554"/>
      <c r="AF70" s="1552">
        <v>161191</v>
      </c>
      <c r="AG70" s="1553"/>
      <c r="AH70" s="1553"/>
      <c r="AI70" s="1553"/>
      <c r="AJ70" s="1554"/>
    </row>
    <row r="71" spans="1:36" ht="19.5" customHeight="1">
      <c r="A71" s="103" t="s">
        <v>341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5"/>
      <c r="T71" s="151">
        <v>44</v>
      </c>
      <c r="U71" s="107"/>
      <c r="V71" s="1552"/>
      <c r="W71" s="1553"/>
      <c r="X71" s="1553"/>
      <c r="Y71" s="1553"/>
      <c r="Z71" s="1554"/>
      <c r="AA71" s="1552"/>
      <c r="AB71" s="1553"/>
      <c r="AC71" s="1553"/>
      <c r="AD71" s="1553"/>
      <c r="AE71" s="1554"/>
      <c r="AF71" s="1552"/>
      <c r="AG71" s="1553"/>
      <c r="AH71" s="1553"/>
      <c r="AI71" s="1553"/>
      <c r="AJ71" s="1554"/>
    </row>
    <row r="72" spans="1:36" ht="19.5" customHeight="1">
      <c r="A72" s="103" t="s">
        <v>342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52"/>
      <c r="T72" s="153">
        <v>45</v>
      </c>
      <c r="U72" s="107"/>
      <c r="V72" s="1552"/>
      <c r="W72" s="1553"/>
      <c r="X72" s="1553"/>
      <c r="Y72" s="1553"/>
      <c r="Z72" s="1554"/>
      <c r="AA72" s="1552"/>
      <c r="AB72" s="1553"/>
      <c r="AC72" s="1553"/>
      <c r="AD72" s="1553"/>
      <c r="AE72" s="1554"/>
      <c r="AF72" s="1552"/>
      <c r="AG72" s="1553"/>
      <c r="AH72" s="1553"/>
      <c r="AI72" s="1553"/>
      <c r="AJ72" s="1554"/>
    </row>
    <row r="73" spans="1:36" ht="19.5" customHeight="1">
      <c r="A73" s="103" t="s">
        <v>343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5"/>
      <c r="T73" s="150">
        <v>46</v>
      </c>
      <c r="U73" s="107"/>
      <c r="V73" s="1552"/>
      <c r="W73" s="1553"/>
      <c r="X73" s="1553"/>
      <c r="Y73" s="1553"/>
      <c r="Z73" s="1554"/>
      <c r="AA73" s="1552"/>
      <c r="AB73" s="1553"/>
      <c r="AC73" s="1553"/>
      <c r="AD73" s="1553"/>
      <c r="AE73" s="1554"/>
      <c r="AF73" s="1552"/>
      <c r="AG73" s="1553"/>
      <c r="AH73" s="1553"/>
      <c r="AI73" s="1553"/>
      <c r="AJ73" s="1554"/>
    </row>
    <row r="74" spans="1:36" ht="19.5" customHeight="1" thickBot="1">
      <c r="A74" s="103" t="s">
        <v>310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5"/>
      <c r="T74" s="139">
        <v>47</v>
      </c>
      <c r="U74" s="107"/>
      <c r="V74" s="1555"/>
      <c r="W74" s="1556"/>
      <c r="X74" s="1556"/>
      <c r="Y74" s="1556"/>
      <c r="Z74" s="1557"/>
      <c r="AA74" s="1555"/>
      <c r="AB74" s="1556"/>
      <c r="AC74" s="1556"/>
      <c r="AD74" s="1556"/>
      <c r="AE74" s="1557"/>
      <c r="AF74" s="1555"/>
      <c r="AG74" s="1556"/>
      <c r="AH74" s="1556"/>
      <c r="AI74" s="1556"/>
      <c r="AJ74" s="1557"/>
    </row>
    <row r="75" spans="1:36" ht="17.25" customHeight="1">
      <c r="A75" s="108" t="s">
        <v>344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5"/>
      <c r="T75" s="1540">
        <v>48</v>
      </c>
      <c r="U75" s="1541"/>
      <c r="V75" s="1559">
        <f>SUM(V71:Z74)</f>
        <v>0</v>
      </c>
      <c r="W75" s="1567"/>
      <c r="X75" s="1567"/>
      <c r="Y75" s="1567"/>
      <c r="Z75" s="1568"/>
      <c r="AA75" s="1559">
        <f>SUM(AA71:AE74)</f>
        <v>0</v>
      </c>
      <c r="AB75" s="1567"/>
      <c r="AC75" s="1567"/>
      <c r="AD75" s="1567"/>
      <c r="AE75" s="1568"/>
      <c r="AF75" s="1559">
        <f>SUM(AF71:AJ74)</f>
        <v>0</v>
      </c>
      <c r="AG75" s="1567"/>
      <c r="AH75" s="1567"/>
      <c r="AI75" s="1567"/>
      <c r="AJ75" s="1568"/>
    </row>
    <row r="76" spans="1:36" ht="18" customHeight="1" thickBot="1">
      <c r="A76" s="147" t="s">
        <v>345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7"/>
      <c r="T76" s="1542"/>
      <c r="U76" s="1543"/>
      <c r="V76" s="1569"/>
      <c r="W76" s="1570"/>
      <c r="X76" s="1570"/>
      <c r="Y76" s="1570"/>
      <c r="Z76" s="1571"/>
      <c r="AA76" s="1569"/>
      <c r="AB76" s="1570"/>
      <c r="AC76" s="1570"/>
      <c r="AD76" s="1570"/>
      <c r="AE76" s="1571"/>
      <c r="AF76" s="1569"/>
      <c r="AG76" s="1570"/>
      <c r="AH76" s="1570"/>
      <c r="AI76" s="1570"/>
      <c r="AJ76" s="1571"/>
    </row>
    <row r="77" spans="1:36" ht="19.5" customHeight="1" thickBot="1">
      <c r="A77" s="147" t="s">
        <v>346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8"/>
      <c r="T77" s="159">
        <v>49</v>
      </c>
      <c r="U77" s="160"/>
      <c r="V77" s="1512">
        <f>SUM(V70:Z74)</f>
        <v>170278</v>
      </c>
      <c r="W77" s="1509"/>
      <c r="X77" s="1509"/>
      <c r="Y77" s="1509"/>
      <c r="Z77" s="1558"/>
      <c r="AA77" s="1512">
        <f>SUM(AA70:AE74)</f>
        <v>177674</v>
      </c>
      <c r="AB77" s="1509"/>
      <c r="AC77" s="1509"/>
      <c r="AD77" s="1509"/>
      <c r="AE77" s="1558"/>
      <c r="AF77" s="1512">
        <f>SUM(AF70:AJ74)</f>
        <v>161191</v>
      </c>
      <c r="AG77" s="1509"/>
      <c r="AH77" s="1509"/>
      <c r="AI77" s="1509"/>
      <c r="AJ77" s="1558"/>
    </row>
    <row r="78" spans="1:36" ht="19.5" customHeight="1">
      <c r="A78" s="111" t="s">
        <v>347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61"/>
      <c r="T78" s="141">
        <v>50</v>
      </c>
      <c r="U78" s="107"/>
      <c r="V78" s="1515">
        <f>V26+V69+V77</f>
        <v>936087</v>
      </c>
      <c r="W78" s="1565"/>
      <c r="X78" s="1565"/>
      <c r="Y78" s="1565"/>
      <c r="Z78" s="1566"/>
      <c r="AA78" s="1515">
        <f>AA26+AA69+AA77</f>
        <v>1074231</v>
      </c>
      <c r="AB78" s="1565"/>
      <c r="AC78" s="1565"/>
      <c r="AD78" s="1565"/>
      <c r="AE78" s="1566"/>
      <c r="AF78" s="1515">
        <f>AF26+AF69+AF77</f>
        <v>1010098</v>
      </c>
      <c r="AG78" s="1565"/>
      <c r="AH78" s="1565"/>
      <c r="AI78" s="1565"/>
      <c r="AJ78" s="1566"/>
    </row>
    <row r="79" spans="1:36" ht="19.5" customHeight="1">
      <c r="A79" s="103" t="s">
        <v>348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62"/>
      <c r="T79" s="150">
        <v>51</v>
      </c>
      <c r="U79" s="107"/>
      <c r="V79" s="1552">
        <v>256944</v>
      </c>
      <c r="W79" s="1553"/>
      <c r="X79" s="1553"/>
      <c r="Y79" s="1553"/>
      <c r="Z79" s="1554"/>
      <c r="AA79" s="1552">
        <v>293030</v>
      </c>
      <c r="AB79" s="1553"/>
      <c r="AC79" s="1553"/>
      <c r="AD79" s="1553"/>
      <c r="AE79" s="1554"/>
      <c r="AF79" s="1552">
        <v>268629</v>
      </c>
      <c r="AG79" s="1553"/>
      <c r="AH79" s="1553"/>
      <c r="AI79" s="1553"/>
      <c r="AJ79" s="1554"/>
    </row>
    <row r="80" spans="1:36" ht="19.5" customHeight="1">
      <c r="A80" s="103" t="s">
        <v>349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5"/>
      <c r="T80" s="150">
        <v>52</v>
      </c>
      <c r="U80" s="107"/>
      <c r="V80" s="1552">
        <v>21121</v>
      </c>
      <c r="W80" s="1553"/>
      <c r="X80" s="1553"/>
      <c r="Y80" s="1553"/>
      <c r="Z80" s="1554"/>
      <c r="AA80" s="1552">
        <v>25943</v>
      </c>
      <c r="AB80" s="1553"/>
      <c r="AC80" s="1553"/>
      <c r="AD80" s="1553"/>
      <c r="AE80" s="1554"/>
      <c r="AF80" s="1552">
        <v>22830</v>
      </c>
      <c r="AG80" s="1553"/>
      <c r="AH80" s="1553"/>
      <c r="AI80" s="1553"/>
      <c r="AJ80" s="1554"/>
    </row>
    <row r="81" spans="1:36" ht="19.5" customHeight="1">
      <c r="A81" s="103" t="s">
        <v>350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5"/>
      <c r="T81" s="150">
        <v>53</v>
      </c>
      <c r="U81" s="107"/>
      <c r="V81" s="1552">
        <v>11250</v>
      </c>
      <c r="W81" s="1553"/>
      <c r="X81" s="1553"/>
      <c r="Y81" s="1553"/>
      <c r="Z81" s="1554"/>
      <c r="AA81" s="1552">
        <v>13807</v>
      </c>
      <c r="AB81" s="1553"/>
      <c r="AC81" s="1553"/>
      <c r="AD81" s="1553"/>
      <c r="AE81" s="1554"/>
      <c r="AF81" s="1552">
        <v>13459</v>
      </c>
      <c r="AG81" s="1553"/>
      <c r="AH81" s="1553"/>
      <c r="AI81" s="1553"/>
      <c r="AJ81" s="1554"/>
    </row>
    <row r="82" spans="1:36" ht="19.5" customHeight="1">
      <c r="A82" s="103" t="s">
        <v>351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5"/>
      <c r="T82" s="150">
        <v>54</v>
      </c>
      <c r="U82" s="107"/>
      <c r="V82" s="1552">
        <v>3000</v>
      </c>
      <c r="W82" s="1553"/>
      <c r="X82" s="1553"/>
      <c r="Y82" s="1553"/>
      <c r="Z82" s="1554"/>
      <c r="AA82" s="1552">
        <v>3000</v>
      </c>
      <c r="AB82" s="1553"/>
      <c r="AC82" s="1553"/>
      <c r="AD82" s="1553"/>
      <c r="AE82" s="1554"/>
      <c r="AF82" s="1552">
        <v>2895</v>
      </c>
      <c r="AG82" s="1553"/>
      <c r="AH82" s="1553"/>
      <c r="AI82" s="1553"/>
      <c r="AJ82" s="1554"/>
    </row>
    <row r="83" spans="1:36" s="89" customFormat="1" ht="19.5" customHeight="1">
      <c r="A83" s="112" t="s">
        <v>352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63"/>
      <c r="T83" s="150">
        <v>55</v>
      </c>
      <c r="U83" s="164"/>
      <c r="V83" s="1552"/>
      <c r="W83" s="1553"/>
      <c r="X83" s="1553"/>
      <c r="Y83" s="1553"/>
      <c r="Z83" s="1554"/>
      <c r="AA83" s="1552"/>
      <c r="AB83" s="1553"/>
      <c r="AC83" s="1553"/>
      <c r="AD83" s="1553"/>
      <c r="AE83" s="1554"/>
      <c r="AF83" s="1552"/>
      <c r="AG83" s="1553"/>
      <c r="AH83" s="1553"/>
      <c r="AI83" s="1553"/>
      <c r="AJ83" s="1554"/>
    </row>
    <row r="84" spans="1:36" ht="19.5" customHeight="1" thickBot="1">
      <c r="A84" s="165" t="s">
        <v>353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7"/>
      <c r="T84" s="168">
        <v>56</v>
      </c>
      <c r="U84" s="169"/>
      <c r="V84" s="1555">
        <v>6000</v>
      </c>
      <c r="W84" s="1556"/>
      <c r="X84" s="1556"/>
      <c r="Y84" s="1556"/>
      <c r="Z84" s="1557"/>
      <c r="AA84" s="1555">
        <v>8820</v>
      </c>
      <c r="AB84" s="1556"/>
      <c r="AC84" s="1556"/>
      <c r="AD84" s="1556"/>
      <c r="AE84" s="1557"/>
      <c r="AF84" s="1555">
        <v>8820</v>
      </c>
      <c r="AG84" s="1556"/>
      <c r="AH84" s="1556"/>
      <c r="AI84" s="1556"/>
      <c r="AJ84" s="1557"/>
    </row>
    <row r="85" spans="1:36" ht="19.5" customHeight="1" thickBot="1">
      <c r="A85" s="147" t="s">
        <v>354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5"/>
      <c r="T85" s="159">
        <v>57</v>
      </c>
      <c r="U85" s="160"/>
      <c r="V85" s="1562">
        <f>SUM(V79:Z84)</f>
        <v>298315</v>
      </c>
      <c r="W85" s="1563"/>
      <c r="X85" s="1563"/>
      <c r="Y85" s="1563"/>
      <c r="Z85" s="1564"/>
      <c r="AA85" s="1562">
        <f>SUM(AA79:AE84)</f>
        <v>344600</v>
      </c>
      <c r="AB85" s="1563"/>
      <c r="AC85" s="1563"/>
      <c r="AD85" s="1563"/>
      <c r="AE85" s="1564"/>
      <c r="AF85" s="1562">
        <f>SUM(AF79:AJ84)</f>
        <v>316633</v>
      </c>
      <c r="AG85" s="1563"/>
      <c r="AH85" s="1563"/>
      <c r="AI85" s="1563"/>
      <c r="AJ85" s="1564"/>
    </row>
    <row r="86" spans="1:4" ht="21.75" customHeight="1">
      <c r="A86" s="170"/>
      <c r="B86" s="170"/>
      <c r="C86" s="171"/>
      <c r="D86" s="170"/>
    </row>
    <row r="87" spans="1:4" ht="21.75" customHeight="1">
      <c r="A87" s="170"/>
      <c r="B87" s="170"/>
      <c r="C87" s="171"/>
      <c r="D87" s="170"/>
    </row>
    <row r="88" spans="1:4" ht="21.75" customHeight="1">
      <c r="A88" s="170"/>
      <c r="B88" s="170"/>
      <c r="C88" s="170"/>
      <c r="D88" s="170"/>
    </row>
    <row r="89" spans="1:4" ht="21.75" customHeight="1">
      <c r="A89" s="170"/>
      <c r="B89" s="170"/>
      <c r="C89" s="170"/>
      <c r="D89" s="170"/>
    </row>
    <row r="90" spans="1:4" ht="21.75" customHeight="1">
      <c r="A90" s="170"/>
      <c r="B90" s="170"/>
      <c r="C90" s="170"/>
      <c r="D90" s="170"/>
    </row>
    <row r="91" spans="1:4" ht="21.75" customHeight="1">
      <c r="A91" s="170"/>
      <c r="B91" s="170"/>
      <c r="C91" s="170"/>
      <c r="D91" s="170"/>
    </row>
    <row r="92" spans="1:4" ht="21.75" customHeight="1">
      <c r="A92" s="170"/>
      <c r="B92" s="170"/>
      <c r="C92" s="170"/>
      <c r="D92" s="170"/>
    </row>
    <row r="93" spans="1:4" ht="21.75" customHeight="1">
      <c r="A93" s="170"/>
      <c r="B93" s="170"/>
      <c r="C93" s="170"/>
      <c r="D93" s="170"/>
    </row>
    <row r="94" spans="1:4" ht="21.75" customHeight="1">
      <c r="A94" s="170"/>
      <c r="B94" s="170"/>
      <c r="C94" s="170"/>
      <c r="D94" s="170"/>
    </row>
    <row r="95" spans="1:4" ht="21.75" customHeight="1">
      <c r="A95" s="170"/>
      <c r="B95" s="170"/>
      <c r="C95" s="170"/>
      <c r="D95" s="170"/>
    </row>
    <row r="96" spans="1:4" ht="21.75" customHeight="1">
      <c r="A96" s="170"/>
      <c r="B96" s="170"/>
      <c r="C96" s="170"/>
      <c r="D96" s="170"/>
    </row>
    <row r="97" spans="1:4" ht="21.75" customHeight="1">
      <c r="A97" s="170"/>
      <c r="B97" s="170"/>
      <c r="C97" s="170"/>
      <c r="D97" s="170"/>
    </row>
    <row r="98" spans="1:4" ht="21.75" customHeight="1">
      <c r="A98" s="170"/>
      <c r="B98" s="170"/>
      <c r="C98" s="170"/>
      <c r="D98" s="170"/>
    </row>
    <row r="99" spans="1:4" ht="21.75" customHeight="1">
      <c r="A99" s="170"/>
      <c r="B99" s="170"/>
      <c r="C99" s="170"/>
      <c r="D99" s="170"/>
    </row>
    <row r="100" spans="1:4" ht="21.75" customHeight="1">
      <c r="A100" s="170"/>
      <c r="B100" s="170"/>
      <c r="C100" s="170"/>
      <c r="D100" s="170"/>
    </row>
    <row r="101" spans="1:4" ht="21.75" customHeight="1">
      <c r="A101" s="170"/>
      <c r="B101" s="170"/>
      <c r="C101" s="170"/>
      <c r="D101" s="170"/>
    </row>
    <row r="102" spans="1:4" ht="21.75" customHeight="1">
      <c r="A102" s="170"/>
      <c r="B102" s="170"/>
      <c r="C102" s="170"/>
      <c r="D102" s="170"/>
    </row>
    <row r="103" spans="1:4" ht="21.75" customHeight="1">
      <c r="A103" s="170"/>
      <c r="B103" s="170"/>
      <c r="C103" s="170"/>
      <c r="D103" s="170"/>
    </row>
    <row r="104" spans="1:4" ht="21.75" customHeight="1">
      <c r="A104" s="170"/>
      <c r="B104" s="170"/>
      <c r="C104" s="170"/>
      <c r="D104" s="170"/>
    </row>
    <row r="105" spans="1:4" ht="21.75" customHeight="1">
      <c r="A105" s="170"/>
      <c r="B105" s="170"/>
      <c r="C105" s="170"/>
      <c r="D105" s="170"/>
    </row>
    <row r="106" spans="1:4" ht="21.75" customHeight="1">
      <c r="A106" s="170"/>
      <c r="B106" s="170"/>
      <c r="C106" s="170"/>
      <c r="D106" s="170"/>
    </row>
    <row r="107" spans="1:4" ht="21.75" customHeight="1">
      <c r="A107" s="170"/>
      <c r="B107" s="170"/>
      <c r="C107" s="170"/>
      <c r="D107" s="170"/>
    </row>
    <row r="108" spans="1:4" ht="21.75" customHeight="1">
      <c r="A108" s="170"/>
      <c r="B108" s="170"/>
      <c r="C108" s="170"/>
      <c r="D108" s="170"/>
    </row>
    <row r="109" spans="1:4" ht="21.75" customHeight="1">
      <c r="A109" s="170"/>
      <c r="B109" s="170"/>
      <c r="C109" s="170"/>
      <c r="D109" s="170"/>
    </row>
    <row r="110" spans="1:4" ht="21.75" customHeight="1">
      <c r="A110" s="170"/>
      <c r="B110" s="170"/>
      <c r="C110" s="170"/>
      <c r="D110" s="170"/>
    </row>
    <row r="111" spans="1:4" ht="21.75" customHeight="1">
      <c r="A111" s="170"/>
      <c r="B111" s="170"/>
      <c r="C111" s="170"/>
      <c r="D111" s="170"/>
    </row>
    <row r="112" spans="1:4" ht="21.75" customHeight="1">
      <c r="A112" s="170"/>
      <c r="B112" s="170"/>
      <c r="C112" s="170"/>
      <c r="D112" s="170"/>
    </row>
    <row r="113" spans="1:4" ht="21.75" customHeight="1">
      <c r="A113" s="170"/>
      <c r="B113" s="170"/>
      <c r="C113" s="170"/>
      <c r="D113" s="170"/>
    </row>
    <row r="114" spans="1:4" ht="21.75" customHeight="1">
      <c r="A114" s="170"/>
      <c r="B114" s="170"/>
      <c r="C114" s="170"/>
      <c r="D114" s="170"/>
    </row>
    <row r="115" spans="1:4" ht="21.75" customHeight="1">
      <c r="A115" s="170"/>
      <c r="B115" s="170"/>
      <c r="C115" s="170"/>
      <c r="D115" s="170"/>
    </row>
    <row r="116" spans="1:4" ht="21.75" customHeight="1">
      <c r="A116" s="170"/>
      <c r="B116" s="170"/>
      <c r="C116" s="170"/>
      <c r="D116" s="170"/>
    </row>
    <row r="117" spans="1:4" ht="21.75" customHeight="1">
      <c r="A117" s="170"/>
      <c r="B117" s="170"/>
      <c r="C117" s="170"/>
      <c r="D117" s="170"/>
    </row>
    <row r="118" spans="1:4" ht="21.75" customHeight="1">
      <c r="A118" s="170"/>
      <c r="B118" s="170"/>
      <c r="C118" s="170"/>
      <c r="D118" s="170"/>
    </row>
    <row r="119" spans="1:4" ht="21.75" customHeight="1">
      <c r="A119" s="170"/>
      <c r="B119" s="170"/>
      <c r="C119" s="170"/>
      <c r="D119" s="170"/>
    </row>
    <row r="120" spans="1:4" ht="21.75" customHeight="1">
      <c r="A120" s="170"/>
      <c r="B120" s="170"/>
      <c r="C120" s="170"/>
      <c r="D120" s="170"/>
    </row>
    <row r="121" spans="1:4" ht="21.75" customHeight="1">
      <c r="A121" s="170"/>
      <c r="B121" s="170"/>
      <c r="C121" s="170"/>
      <c r="D121" s="170"/>
    </row>
    <row r="122" spans="1:4" ht="21.75" customHeight="1">
      <c r="A122" s="170"/>
      <c r="B122" s="170"/>
      <c r="C122" s="170"/>
      <c r="D122" s="170"/>
    </row>
    <row r="123" spans="1:4" ht="21.75" customHeight="1">
      <c r="A123" s="170"/>
      <c r="B123" s="170"/>
      <c r="C123" s="170"/>
      <c r="D123" s="170"/>
    </row>
    <row r="124" spans="1:4" ht="21.75" customHeight="1">
      <c r="A124" s="170"/>
      <c r="B124" s="170"/>
      <c r="C124" s="170"/>
      <c r="D124" s="170"/>
    </row>
    <row r="125" spans="1:4" ht="21.75" customHeight="1">
      <c r="A125" s="170"/>
      <c r="B125" s="170"/>
      <c r="C125" s="170"/>
      <c r="D125" s="170"/>
    </row>
    <row r="126" spans="1:4" ht="21.75" customHeight="1">
      <c r="A126" s="170"/>
      <c r="B126" s="170"/>
      <c r="C126" s="170"/>
      <c r="D126" s="170"/>
    </row>
    <row r="127" spans="1:4" ht="21.75" customHeight="1">
      <c r="A127" s="170"/>
      <c r="B127" s="170"/>
      <c r="C127" s="170"/>
      <c r="D127" s="170"/>
    </row>
    <row r="128" spans="1:4" ht="21.75" customHeight="1">
      <c r="A128" s="170"/>
      <c r="B128" s="170"/>
      <c r="C128" s="170"/>
      <c r="D128" s="170"/>
    </row>
    <row r="129" spans="1:4" ht="21.75" customHeight="1">
      <c r="A129" s="170"/>
      <c r="B129" s="170"/>
      <c r="C129" s="170"/>
      <c r="D129" s="170"/>
    </row>
    <row r="130" spans="1:4" ht="21.75" customHeight="1">
      <c r="A130" s="170"/>
      <c r="B130" s="170"/>
      <c r="C130" s="170"/>
      <c r="D130" s="170"/>
    </row>
    <row r="131" spans="1:4" ht="21.75" customHeight="1">
      <c r="A131" s="170"/>
      <c r="B131" s="170"/>
      <c r="C131" s="170"/>
      <c r="D131" s="170"/>
    </row>
    <row r="132" spans="1:4" ht="21.75" customHeight="1">
      <c r="A132" s="170"/>
      <c r="B132" s="170"/>
      <c r="C132" s="170"/>
      <c r="D132" s="170"/>
    </row>
    <row r="133" spans="1:4" ht="21.75" customHeight="1">
      <c r="A133" s="170"/>
      <c r="B133" s="170"/>
      <c r="C133" s="170"/>
      <c r="D133" s="170"/>
    </row>
    <row r="134" spans="1:4" ht="21.75" customHeight="1">
      <c r="A134" s="170"/>
      <c r="B134" s="170"/>
      <c r="C134" s="170"/>
      <c r="D134" s="170"/>
    </row>
    <row r="135" spans="1:4" ht="21.75" customHeight="1">
      <c r="A135" s="170"/>
      <c r="B135" s="170"/>
      <c r="C135" s="170"/>
      <c r="D135" s="170"/>
    </row>
    <row r="136" spans="1:4" ht="21.75" customHeight="1">
      <c r="A136" s="170"/>
      <c r="B136" s="170"/>
      <c r="C136" s="170"/>
      <c r="D136" s="170"/>
    </row>
    <row r="137" spans="1:4" ht="21.75" customHeight="1">
      <c r="A137" s="170"/>
      <c r="B137" s="170"/>
      <c r="C137" s="170"/>
      <c r="D137" s="170"/>
    </row>
    <row r="138" spans="1:4" ht="21.75" customHeight="1">
      <c r="A138" s="170"/>
      <c r="B138" s="170"/>
      <c r="C138" s="170"/>
      <c r="D138" s="170"/>
    </row>
    <row r="139" spans="1:4" ht="21.75" customHeight="1">
      <c r="A139" s="170"/>
      <c r="B139" s="170"/>
      <c r="C139" s="170"/>
      <c r="D139" s="170"/>
    </row>
    <row r="140" spans="1:4" ht="21.75" customHeight="1">
      <c r="A140" s="170"/>
      <c r="B140" s="170"/>
      <c r="C140" s="170"/>
      <c r="D140" s="170"/>
    </row>
    <row r="141" spans="1:4" ht="21.75" customHeight="1">
      <c r="A141" s="170"/>
      <c r="B141" s="170"/>
      <c r="C141" s="170"/>
      <c r="D141" s="170"/>
    </row>
    <row r="142" spans="1:4" ht="21.75" customHeight="1">
      <c r="A142" s="170"/>
      <c r="B142" s="170"/>
      <c r="C142" s="170"/>
      <c r="D142" s="170"/>
    </row>
    <row r="143" spans="1:4" ht="21.75" customHeight="1">
      <c r="A143" s="170"/>
      <c r="B143" s="170"/>
      <c r="C143" s="170"/>
      <c r="D143" s="170"/>
    </row>
    <row r="144" spans="1:4" ht="21.75" customHeight="1">
      <c r="A144" s="170"/>
      <c r="B144" s="170"/>
      <c r="C144" s="170"/>
      <c r="D144" s="170"/>
    </row>
    <row r="145" spans="1:4" ht="21.75" customHeight="1">
      <c r="A145" s="170"/>
      <c r="B145" s="170"/>
      <c r="C145" s="170"/>
      <c r="D145" s="170"/>
    </row>
    <row r="146" spans="1:4" ht="21.75" customHeight="1">
      <c r="A146" s="170"/>
      <c r="B146" s="170"/>
      <c r="C146" s="170"/>
      <c r="D146" s="170"/>
    </row>
    <row r="147" spans="1:4" ht="21.75" customHeight="1">
      <c r="A147" s="170"/>
      <c r="B147" s="170"/>
      <c r="C147" s="170"/>
      <c r="D147" s="170"/>
    </row>
    <row r="148" spans="1:4" ht="21.75" customHeight="1">
      <c r="A148" s="170"/>
      <c r="B148" s="170"/>
      <c r="C148" s="170"/>
      <c r="D148" s="170"/>
    </row>
    <row r="149" spans="1:4" ht="21.75" customHeight="1">
      <c r="A149" s="170"/>
      <c r="B149" s="170"/>
      <c r="C149" s="170"/>
      <c r="D149" s="170"/>
    </row>
    <row r="150" spans="1:4" ht="21.75" customHeight="1">
      <c r="A150" s="170"/>
      <c r="B150" s="170"/>
      <c r="C150" s="170"/>
      <c r="D150" s="170"/>
    </row>
    <row r="151" spans="1:4" ht="21.75" customHeight="1">
      <c r="A151" s="170"/>
      <c r="B151" s="170"/>
      <c r="C151" s="170"/>
      <c r="D151" s="170"/>
    </row>
    <row r="152" spans="1:4" ht="21.75" customHeight="1">
      <c r="A152" s="170"/>
      <c r="B152" s="170"/>
      <c r="C152" s="170"/>
      <c r="D152" s="170"/>
    </row>
    <row r="153" spans="1:4" ht="21.75" customHeight="1">
      <c r="A153" s="170"/>
      <c r="B153" s="170"/>
      <c r="C153" s="170"/>
      <c r="D153" s="170"/>
    </row>
    <row r="154" spans="1:4" ht="21.75" customHeight="1">
      <c r="A154" s="170"/>
      <c r="B154" s="170"/>
      <c r="C154" s="170"/>
      <c r="D154" s="170"/>
    </row>
    <row r="155" spans="1:4" ht="21.75" customHeight="1">
      <c r="A155" s="170"/>
      <c r="B155" s="170"/>
      <c r="C155" s="170"/>
      <c r="D155" s="170"/>
    </row>
    <row r="156" spans="1:4" ht="21.75" customHeight="1">
      <c r="A156" s="170"/>
      <c r="B156" s="170"/>
      <c r="C156" s="170"/>
      <c r="D156" s="170"/>
    </row>
    <row r="157" spans="1:4" ht="21.75" customHeight="1">
      <c r="A157" s="170"/>
      <c r="B157" s="170"/>
      <c r="C157" s="170"/>
      <c r="D157" s="170"/>
    </row>
    <row r="158" spans="1:4" ht="21.75" customHeight="1">
      <c r="A158" s="170"/>
      <c r="B158" s="170"/>
      <c r="C158" s="170"/>
      <c r="D158" s="170"/>
    </row>
    <row r="159" spans="1:4" ht="21.75" customHeight="1">
      <c r="A159" s="170"/>
      <c r="B159" s="170"/>
      <c r="C159" s="170"/>
      <c r="D159" s="170"/>
    </row>
    <row r="160" spans="1:4" ht="21.75" customHeight="1">
      <c r="A160" s="170"/>
      <c r="B160" s="170"/>
      <c r="C160" s="170"/>
      <c r="D160" s="170"/>
    </row>
    <row r="161" spans="1:4" ht="21.75" customHeight="1">
      <c r="A161" s="170"/>
      <c r="B161" s="170"/>
      <c r="C161" s="170"/>
      <c r="D161" s="170"/>
    </row>
    <row r="162" spans="1:4" ht="21.75" customHeight="1">
      <c r="A162" s="170"/>
      <c r="B162" s="170"/>
      <c r="C162" s="170"/>
      <c r="D162" s="170"/>
    </row>
    <row r="163" spans="1:4" ht="21.75" customHeight="1">
      <c r="A163" s="170"/>
      <c r="B163" s="170"/>
      <c r="C163" s="170"/>
      <c r="D163" s="170"/>
    </row>
    <row r="164" spans="1:4" ht="21.75" customHeight="1">
      <c r="A164" s="170"/>
      <c r="B164" s="170"/>
      <c r="C164" s="170"/>
      <c r="D164" s="170"/>
    </row>
    <row r="165" spans="1:4" ht="21.75" customHeight="1">
      <c r="A165" s="170"/>
      <c r="B165" s="170"/>
      <c r="C165" s="170"/>
      <c r="D165" s="170"/>
    </row>
    <row r="166" spans="1:4" ht="21.75" customHeight="1">
      <c r="A166" s="170"/>
      <c r="B166" s="170"/>
      <c r="C166" s="170"/>
      <c r="D166" s="170"/>
    </row>
    <row r="167" spans="1:4" ht="21.75" customHeight="1">
      <c r="A167" s="170"/>
      <c r="B167" s="170"/>
      <c r="C167" s="170"/>
      <c r="D167" s="170"/>
    </row>
    <row r="168" spans="1:4" ht="21.75" customHeight="1">
      <c r="A168" s="170"/>
      <c r="B168" s="170"/>
      <c r="C168" s="170"/>
      <c r="D168" s="170"/>
    </row>
    <row r="169" spans="1:4" ht="21.75" customHeight="1">
      <c r="A169" s="170"/>
      <c r="B169" s="170"/>
      <c r="C169" s="170"/>
      <c r="D169" s="170"/>
    </row>
    <row r="170" spans="1:4" ht="21.75" customHeight="1">
      <c r="A170" s="170"/>
      <c r="B170" s="170"/>
      <c r="C170" s="170"/>
      <c r="D170" s="170"/>
    </row>
    <row r="171" spans="1:4" ht="21.75" customHeight="1">
      <c r="A171" s="170"/>
      <c r="B171" s="170"/>
      <c r="C171" s="170"/>
      <c r="D171" s="170"/>
    </row>
    <row r="172" spans="1:4" ht="21.75" customHeight="1">
      <c r="A172" s="170"/>
      <c r="B172" s="170"/>
      <c r="C172" s="170"/>
      <c r="D172" s="170"/>
    </row>
    <row r="173" spans="1:4" ht="21.75" customHeight="1">
      <c r="A173" s="170"/>
      <c r="B173" s="170"/>
      <c r="C173" s="170"/>
      <c r="D173" s="170"/>
    </row>
    <row r="174" spans="1:4" ht="21.75" customHeight="1">
      <c r="A174" s="170"/>
      <c r="B174" s="170"/>
      <c r="C174" s="170"/>
      <c r="D174" s="170"/>
    </row>
    <row r="175" spans="1:4" ht="21.75" customHeight="1">
      <c r="A175" s="170"/>
      <c r="B175" s="170"/>
      <c r="C175" s="170"/>
      <c r="D175" s="170"/>
    </row>
    <row r="176" spans="1:4" ht="21.75" customHeight="1">
      <c r="A176" s="170"/>
      <c r="B176" s="170"/>
      <c r="C176" s="170"/>
      <c r="D176" s="170"/>
    </row>
    <row r="177" spans="1:4" ht="21.75" customHeight="1">
      <c r="A177" s="170"/>
      <c r="B177" s="170"/>
      <c r="C177" s="170"/>
      <c r="D177" s="170"/>
    </row>
    <row r="178" spans="1:4" ht="21.75" customHeight="1">
      <c r="A178" s="170"/>
      <c r="B178" s="170"/>
      <c r="C178" s="170"/>
      <c r="D178" s="170"/>
    </row>
    <row r="179" spans="1:4" ht="21.75" customHeight="1">
      <c r="A179" s="170"/>
      <c r="B179" s="170"/>
      <c r="C179" s="170"/>
      <c r="D179" s="170"/>
    </row>
    <row r="180" spans="1:4" ht="21.75" customHeight="1">
      <c r="A180" s="170"/>
      <c r="B180" s="170"/>
      <c r="C180" s="170"/>
      <c r="D180" s="170"/>
    </row>
    <row r="181" spans="1:4" ht="21.75" customHeight="1">
      <c r="A181" s="170"/>
      <c r="B181" s="170"/>
      <c r="C181" s="170"/>
      <c r="D181" s="170"/>
    </row>
    <row r="182" spans="1:4" ht="21.75" customHeight="1">
      <c r="A182" s="170"/>
      <c r="B182" s="170"/>
      <c r="C182" s="170"/>
      <c r="D182" s="170"/>
    </row>
    <row r="183" spans="1:4" ht="21.75" customHeight="1">
      <c r="A183" s="170"/>
      <c r="B183" s="170"/>
      <c r="C183" s="170"/>
      <c r="D183" s="170"/>
    </row>
    <row r="184" spans="1:4" ht="21.75" customHeight="1">
      <c r="A184" s="170"/>
      <c r="B184" s="170"/>
      <c r="C184" s="170"/>
      <c r="D184" s="170"/>
    </row>
    <row r="185" spans="1:4" ht="21.75" customHeight="1">
      <c r="A185" s="170"/>
      <c r="B185" s="170"/>
      <c r="C185" s="170"/>
      <c r="D185" s="170"/>
    </row>
    <row r="186" spans="1:4" ht="21.75" customHeight="1">
      <c r="A186" s="170"/>
      <c r="B186" s="170"/>
      <c r="C186" s="170"/>
      <c r="D186" s="170"/>
    </row>
    <row r="187" spans="1:4" ht="12.75">
      <c r="A187" s="170"/>
      <c r="B187" s="170"/>
      <c r="C187" s="170"/>
      <c r="D187" s="170"/>
    </row>
    <row r="188" spans="1:4" ht="12.75">
      <c r="A188" s="170"/>
      <c r="B188" s="170"/>
      <c r="C188" s="170"/>
      <c r="D188" s="170"/>
    </row>
    <row r="189" spans="1:4" ht="12.75">
      <c r="A189" s="170"/>
      <c r="B189" s="170"/>
      <c r="C189" s="170"/>
      <c r="D189" s="170"/>
    </row>
    <row r="190" spans="1:4" ht="12.75">
      <c r="A190" s="170"/>
      <c r="B190" s="170"/>
      <c r="C190" s="170"/>
      <c r="D190" s="170"/>
    </row>
    <row r="191" spans="1:4" ht="12.75">
      <c r="A191" s="170"/>
      <c r="B191" s="170"/>
      <c r="C191" s="170"/>
      <c r="D191" s="170"/>
    </row>
    <row r="192" spans="1:4" ht="12.75">
      <c r="A192" s="170"/>
      <c r="B192" s="170"/>
      <c r="C192" s="170"/>
      <c r="D192" s="170"/>
    </row>
    <row r="193" spans="1:4" ht="12.75">
      <c r="A193" s="170"/>
      <c r="B193" s="170"/>
      <c r="C193" s="170"/>
      <c r="D193" s="170"/>
    </row>
  </sheetData>
  <mergeCells count="185">
    <mergeCell ref="V78:Z78"/>
    <mergeCell ref="AA78:AE78"/>
    <mergeCell ref="AF75:AJ76"/>
    <mergeCell ref="AF77:AJ77"/>
    <mergeCell ref="AF78:AJ78"/>
    <mergeCell ref="V75:Z76"/>
    <mergeCell ref="AA75:AE76"/>
    <mergeCell ref="V77:Z77"/>
    <mergeCell ref="AA77:AE77"/>
    <mergeCell ref="AF83:AJ83"/>
    <mergeCell ref="AF84:AJ84"/>
    <mergeCell ref="AF85:AJ85"/>
    <mergeCell ref="AF79:AJ79"/>
    <mergeCell ref="AF80:AJ80"/>
    <mergeCell ref="AF81:AJ81"/>
    <mergeCell ref="AF82:AJ82"/>
    <mergeCell ref="V83:Z83"/>
    <mergeCell ref="V84:Z84"/>
    <mergeCell ref="V85:Z85"/>
    <mergeCell ref="AA79:AE79"/>
    <mergeCell ref="AA80:AE80"/>
    <mergeCell ref="AA81:AE81"/>
    <mergeCell ref="AA82:AE82"/>
    <mergeCell ref="AA83:AE83"/>
    <mergeCell ref="AA84:AE84"/>
    <mergeCell ref="AA85:AE85"/>
    <mergeCell ref="V79:Z79"/>
    <mergeCell ref="V80:Z80"/>
    <mergeCell ref="V81:Z81"/>
    <mergeCell ref="V82:Z82"/>
    <mergeCell ref="AF71:AJ71"/>
    <mergeCell ref="AF72:AJ72"/>
    <mergeCell ref="AF73:AJ73"/>
    <mergeCell ref="AF74:AJ74"/>
    <mergeCell ref="AA71:AE71"/>
    <mergeCell ref="AA72:AE72"/>
    <mergeCell ref="AA73:AE73"/>
    <mergeCell ref="AA74:AE74"/>
    <mergeCell ref="V71:Z71"/>
    <mergeCell ref="V72:Z72"/>
    <mergeCell ref="V73:Z73"/>
    <mergeCell ref="V74:Z74"/>
    <mergeCell ref="V69:Z69"/>
    <mergeCell ref="AA69:AE69"/>
    <mergeCell ref="AF69:AJ69"/>
    <mergeCell ref="V70:Z70"/>
    <mergeCell ref="AA70:AE70"/>
    <mergeCell ref="AF70:AJ70"/>
    <mergeCell ref="V65:Z66"/>
    <mergeCell ref="AA65:AE66"/>
    <mergeCell ref="AF65:AJ66"/>
    <mergeCell ref="V67:Z68"/>
    <mergeCell ref="AA67:AE68"/>
    <mergeCell ref="AF67:AJ68"/>
    <mergeCell ref="V62:Z63"/>
    <mergeCell ref="AA62:AE63"/>
    <mergeCell ref="AF62:AJ63"/>
    <mergeCell ref="V64:Z64"/>
    <mergeCell ref="AA64:AE64"/>
    <mergeCell ref="AF64:AJ64"/>
    <mergeCell ref="V59:Z59"/>
    <mergeCell ref="AA59:AE59"/>
    <mergeCell ref="AF59:AJ59"/>
    <mergeCell ref="V60:Z61"/>
    <mergeCell ref="AA60:AE61"/>
    <mergeCell ref="AF60:AJ61"/>
    <mergeCell ref="V57:Z57"/>
    <mergeCell ref="AA57:AE57"/>
    <mergeCell ref="AF57:AJ57"/>
    <mergeCell ref="V58:Z58"/>
    <mergeCell ref="AA58:AE58"/>
    <mergeCell ref="AF58:AJ58"/>
    <mergeCell ref="V53:Z54"/>
    <mergeCell ref="AA53:AE54"/>
    <mergeCell ref="AF53:AJ54"/>
    <mergeCell ref="V55:Z56"/>
    <mergeCell ref="AA55:AE56"/>
    <mergeCell ref="AF55:AJ56"/>
    <mergeCell ref="V51:Z52"/>
    <mergeCell ref="AA51:AE52"/>
    <mergeCell ref="AF51:AJ52"/>
    <mergeCell ref="V49:Z49"/>
    <mergeCell ref="V50:Z50"/>
    <mergeCell ref="AA49:AE49"/>
    <mergeCell ref="AA50:AE50"/>
    <mergeCell ref="AF47:AJ47"/>
    <mergeCell ref="AF48:AJ48"/>
    <mergeCell ref="AF49:AJ49"/>
    <mergeCell ref="AF50:AJ50"/>
    <mergeCell ref="V47:Z47"/>
    <mergeCell ref="V48:Z48"/>
    <mergeCell ref="AA47:AE47"/>
    <mergeCell ref="AA48:AE48"/>
    <mergeCell ref="V45:Z45"/>
    <mergeCell ref="AA45:AE45"/>
    <mergeCell ref="AF45:AJ45"/>
    <mergeCell ref="V46:Z46"/>
    <mergeCell ref="AA46:AE46"/>
    <mergeCell ref="AF46:AJ46"/>
    <mergeCell ref="V42:Z43"/>
    <mergeCell ref="AA42:AE43"/>
    <mergeCell ref="AF42:AJ43"/>
    <mergeCell ref="V44:Z44"/>
    <mergeCell ref="AA44:AE44"/>
    <mergeCell ref="AF44:AJ44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V33:Z34"/>
    <mergeCell ref="AA33:AE34"/>
    <mergeCell ref="AF33:AJ34"/>
    <mergeCell ref="V37:Z37"/>
    <mergeCell ref="AA37:AE37"/>
    <mergeCell ref="AF37:AJ37"/>
    <mergeCell ref="V35:Z35"/>
    <mergeCell ref="V36:Z36"/>
    <mergeCell ref="AA35:AE35"/>
    <mergeCell ref="AF35:AJ35"/>
    <mergeCell ref="V30:Z30"/>
    <mergeCell ref="AA30:AE30"/>
    <mergeCell ref="AF30:AJ30"/>
    <mergeCell ref="V31:Z32"/>
    <mergeCell ref="AA31:AE32"/>
    <mergeCell ref="AF31:AJ32"/>
    <mergeCell ref="V28:Z28"/>
    <mergeCell ref="AA28:AE28"/>
    <mergeCell ref="AF28:AJ28"/>
    <mergeCell ref="V29:Z29"/>
    <mergeCell ref="AA29:AE29"/>
    <mergeCell ref="AF29:AJ29"/>
    <mergeCell ref="V26:Z26"/>
    <mergeCell ref="AA26:AE26"/>
    <mergeCell ref="AF26:AJ26"/>
    <mergeCell ref="V27:Z27"/>
    <mergeCell ref="AA27:AE27"/>
    <mergeCell ref="AF27:AJ27"/>
    <mergeCell ref="V22:Z23"/>
    <mergeCell ref="AA22:AE23"/>
    <mergeCell ref="AF22:AJ23"/>
    <mergeCell ref="V24:Z25"/>
    <mergeCell ref="AA24:AE25"/>
    <mergeCell ref="AF24:AJ25"/>
    <mergeCell ref="AF19:AJ19"/>
    <mergeCell ref="AF20:AJ20"/>
    <mergeCell ref="V20:Z20"/>
    <mergeCell ref="V21:Z21"/>
    <mergeCell ref="V19:Z19"/>
    <mergeCell ref="AA19:AE19"/>
    <mergeCell ref="AA20:AE20"/>
    <mergeCell ref="AA21:AE21"/>
    <mergeCell ref="AF21:AJ21"/>
    <mergeCell ref="V18:Z18"/>
    <mergeCell ref="AA17:AE17"/>
    <mergeCell ref="AF17:AJ17"/>
    <mergeCell ref="AF18:AJ18"/>
    <mergeCell ref="AA18:AE18"/>
    <mergeCell ref="V16:Z16"/>
    <mergeCell ref="AA16:AE16"/>
    <mergeCell ref="AF16:AJ16"/>
    <mergeCell ref="V17:Z17"/>
    <mergeCell ref="T53:U54"/>
    <mergeCell ref="T55:U56"/>
    <mergeCell ref="T22:U23"/>
    <mergeCell ref="T24:U25"/>
    <mergeCell ref="T31:U32"/>
    <mergeCell ref="T33:U34"/>
    <mergeCell ref="Z6:AJ6"/>
    <mergeCell ref="AA36:AE36"/>
    <mergeCell ref="AF36:AJ36"/>
    <mergeCell ref="T75:U76"/>
    <mergeCell ref="T60:U61"/>
    <mergeCell ref="T62:U63"/>
    <mergeCell ref="T65:U66"/>
    <mergeCell ref="T67:U68"/>
    <mergeCell ref="T42:U43"/>
    <mergeCell ref="T51:U52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AX78"/>
  <sheetViews>
    <sheetView zoomScale="75" zoomScaleNormal="75" workbookViewId="0" topLeftCell="M1">
      <selection activeCell="AA92" sqref="AA92"/>
    </sheetView>
  </sheetViews>
  <sheetFormatPr defaultColWidth="9.140625" defaultRowHeight="12.75"/>
  <cols>
    <col min="1" max="1" width="5.421875" style="1448" customWidth="1"/>
    <col min="2" max="2" width="4.7109375" style="1448" customWidth="1"/>
    <col min="3" max="4" width="5.28125" style="1448" customWidth="1"/>
    <col min="5" max="5" width="6.28125" style="1448" customWidth="1"/>
    <col min="6" max="11" width="2.421875" style="1448" customWidth="1"/>
    <col min="12" max="12" width="2.7109375" style="1448" customWidth="1"/>
    <col min="13" max="13" width="5.00390625" style="1448" customWidth="1"/>
    <col min="14" max="14" width="5.140625" style="1448" customWidth="1"/>
    <col min="15" max="16" width="4.57421875" style="1448" customWidth="1"/>
    <col min="17" max="17" width="5.421875" style="1448" customWidth="1"/>
    <col min="18" max="18" width="6.140625" style="1448" customWidth="1"/>
    <col min="19" max="19" width="4.57421875" style="1448" customWidth="1"/>
    <col min="20" max="20" width="4.8515625" style="1448" customWidth="1"/>
    <col min="21" max="22" width="4.57421875" style="1448" customWidth="1"/>
    <col min="23" max="23" width="4.421875" style="1448" customWidth="1"/>
    <col min="24" max="24" width="4.57421875" style="1448" hidden="1" customWidth="1"/>
    <col min="25" max="25" width="4.57421875" style="1448" customWidth="1"/>
    <col min="26" max="26" width="4.28125" style="1448" customWidth="1"/>
    <col min="27" max="28" width="4.57421875" style="1448" customWidth="1"/>
    <col min="29" max="29" width="5.140625" style="1448" customWidth="1"/>
    <col min="30" max="30" width="3.8515625" style="1448" customWidth="1"/>
    <col min="31" max="31" width="5.140625" style="1448" customWidth="1"/>
    <col min="32" max="32" width="4.8515625" style="1448" customWidth="1"/>
    <col min="33" max="33" width="5.57421875" style="1448" customWidth="1"/>
    <col min="34" max="34" width="4.8515625" style="1448" customWidth="1"/>
    <col min="35" max="35" width="5.00390625" style="1448" customWidth="1"/>
    <col min="36" max="36" width="5.28125" style="1448" customWidth="1"/>
    <col min="37" max="37" width="6.8515625" style="1448" customWidth="1"/>
    <col min="38" max="38" width="8.00390625" style="1448" customWidth="1"/>
    <col min="39" max="40" width="4.57421875" style="1448" customWidth="1"/>
    <col min="41" max="41" width="5.57421875" style="1448" customWidth="1"/>
    <col min="42" max="42" width="4.57421875" style="1448" hidden="1" customWidth="1"/>
    <col min="43" max="44" width="4.57421875" style="1448" customWidth="1"/>
    <col min="45" max="45" width="3.7109375" style="1448" customWidth="1"/>
    <col min="46" max="48" width="4.57421875" style="1448" customWidth="1"/>
    <col min="49" max="49" width="5.140625" style="1448" customWidth="1"/>
    <col min="50" max="50" width="5.28125" style="1448" customWidth="1"/>
    <col min="51" max="52" width="4.140625" style="1448" customWidth="1"/>
    <col min="53" max="16384" width="9.140625" style="1448" customWidth="1"/>
  </cols>
  <sheetData>
    <row r="2" spans="4:45" ht="42" customHeight="1">
      <c r="D2" s="2345" t="s">
        <v>94</v>
      </c>
      <c r="E2" s="2346"/>
      <c r="F2" s="2346"/>
      <c r="G2" s="2346"/>
      <c r="H2" s="2346"/>
      <c r="I2" s="2346"/>
      <c r="J2" s="2346"/>
      <c r="K2" s="2346"/>
      <c r="L2" s="2346"/>
      <c r="M2" s="2346"/>
      <c r="N2" s="2346"/>
      <c r="O2" s="2346"/>
      <c r="P2" s="2346"/>
      <c r="Q2" s="2346"/>
      <c r="R2" s="2346"/>
      <c r="S2" s="2346"/>
      <c r="T2" s="2346"/>
      <c r="U2" s="2346"/>
      <c r="V2" s="2346"/>
      <c r="W2" s="2346"/>
      <c r="X2" s="2346"/>
      <c r="Y2" s="2346"/>
      <c r="Z2" s="2346"/>
      <c r="AA2" s="2346"/>
      <c r="AB2" s="2346"/>
      <c r="AC2" s="2346"/>
      <c r="AD2" s="2346"/>
      <c r="AE2" s="2346"/>
      <c r="AF2" s="2346"/>
      <c r="AG2" s="2346"/>
      <c r="AH2" s="2346"/>
      <c r="AI2" s="2346"/>
      <c r="AJ2" s="2346"/>
      <c r="AK2" s="2346"/>
      <c r="AL2" s="2346"/>
      <c r="AM2" s="2346"/>
      <c r="AN2" s="2346"/>
      <c r="AO2" s="2346"/>
      <c r="AP2" s="2346"/>
      <c r="AQ2" s="2346"/>
      <c r="AR2" s="2346"/>
      <c r="AS2" s="2346"/>
    </row>
    <row r="3" ht="21.75" customHeight="1"/>
    <row r="5" ht="13.5" thickBot="1"/>
    <row r="6" spans="1:50" ht="22.5" customHeight="1" thickBot="1">
      <c r="A6" s="1449">
        <v>5</v>
      </c>
      <c r="B6" s="1449">
        <v>1</v>
      </c>
      <c r="C6" s="1449">
        <v>3</v>
      </c>
      <c r="D6" s="1449">
        <v>0</v>
      </c>
      <c r="E6" s="1449">
        <v>0</v>
      </c>
      <c r="F6" s="2348">
        <v>9</v>
      </c>
      <c r="G6" s="2348"/>
      <c r="K6" s="2348">
        <v>1</v>
      </c>
      <c r="L6" s="2348"/>
      <c r="M6" s="1449">
        <v>2</v>
      </c>
      <c r="N6" s="1449">
        <v>5</v>
      </c>
      <c r="O6" s="1449">
        <v>4</v>
      </c>
      <c r="Q6" s="1449">
        <v>0</v>
      </c>
      <c r="R6" s="1449">
        <v>1</v>
      </c>
      <c r="T6" s="1449">
        <v>2</v>
      </c>
      <c r="U6" s="1449">
        <v>8</v>
      </c>
      <c r="W6" s="1449">
        <v>7</v>
      </c>
      <c r="X6" s="1449">
        <v>5</v>
      </c>
      <c r="Y6" s="1449">
        <v>1</v>
      </c>
      <c r="Z6" s="1449">
        <v>1</v>
      </c>
      <c r="AA6" s="1449">
        <v>1</v>
      </c>
      <c r="AB6" s="1449">
        <v>5</v>
      </c>
      <c r="AD6" s="1450">
        <v>3</v>
      </c>
      <c r="AE6" s="1451">
        <v>1</v>
      </c>
      <c r="AG6" s="1452">
        <v>2</v>
      </c>
      <c r="AH6" s="1452">
        <v>0</v>
      </c>
      <c r="AI6" s="1452">
        <v>0</v>
      </c>
      <c r="AJ6" s="1452">
        <v>5</v>
      </c>
      <c r="AL6" s="2384" t="s">
        <v>254</v>
      </c>
      <c r="AM6" s="2384"/>
      <c r="AN6" s="2384"/>
      <c r="AO6" s="2384"/>
      <c r="AP6" s="2384"/>
      <c r="AQ6" s="2384"/>
      <c r="AR6" s="2384"/>
      <c r="AS6" s="2384"/>
      <c r="AU6" s="1452">
        <v>2</v>
      </c>
      <c r="AW6" s="1453"/>
      <c r="AX6" s="1453"/>
    </row>
    <row r="7" spans="1:50" s="1454" customFormat="1" ht="25.5" customHeight="1">
      <c r="A7" s="2349" t="s">
        <v>226</v>
      </c>
      <c r="B7" s="2306"/>
      <c r="C7" s="2306"/>
      <c r="D7" s="2306"/>
      <c r="E7" s="2306"/>
      <c r="F7" s="2306"/>
      <c r="G7" s="2306"/>
      <c r="K7" s="2306" t="s">
        <v>227</v>
      </c>
      <c r="L7" s="2306"/>
      <c r="M7" s="2306"/>
      <c r="N7" s="2306"/>
      <c r="O7" s="2306"/>
      <c r="Q7" s="2350" t="s">
        <v>228</v>
      </c>
      <c r="R7" s="2350"/>
      <c r="T7" s="2349" t="s">
        <v>792</v>
      </c>
      <c r="U7" s="2349"/>
      <c r="W7" s="2306" t="s">
        <v>230</v>
      </c>
      <c r="X7" s="2306"/>
      <c r="Y7" s="2306"/>
      <c r="Z7" s="2306"/>
      <c r="AA7" s="2306"/>
      <c r="AB7" s="2306"/>
      <c r="AD7" s="2306" t="s">
        <v>258</v>
      </c>
      <c r="AE7" s="2306"/>
      <c r="AL7" s="2360" t="s">
        <v>95</v>
      </c>
      <c r="AM7" s="2360"/>
      <c r="AN7" s="2360"/>
      <c r="AO7" s="2360"/>
      <c r="AP7" s="2360"/>
      <c r="AQ7" s="2360"/>
      <c r="AR7" s="2360"/>
      <c r="AS7" s="2360"/>
      <c r="AT7" s="1455"/>
      <c r="AU7" s="1456" t="s">
        <v>260</v>
      </c>
      <c r="AW7" s="2306" t="s">
        <v>251</v>
      </c>
      <c r="AX7" s="2306"/>
    </row>
    <row r="8" spans="1:49" ht="23.25" customHeight="1" thickBot="1">
      <c r="A8" s="1457"/>
      <c r="B8" s="1457"/>
      <c r="C8" s="1457"/>
      <c r="D8" s="1457"/>
      <c r="E8" s="1457"/>
      <c r="F8" s="1457"/>
      <c r="G8" s="1457"/>
      <c r="H8" s="1457"/>
      <c r="I8" s="1457"/>
      <c r="J8" s="1457"/>
      <c r="K8" s="1457"/>
      <c r="L8" s="1457"/>
      <c r="M8" s="1457"/>
      <c r="N8" s="1457"/>
      <c r="O8" s="1457"/>
      <c r="P8" s="1457"/>
      <c r="Q8" s="1457"/>
      <c r="R8" s="1457"/>
      <c r="S8" s="1457"/>
      <c r="T8" s="1457"/>
      <c r="U8" s="1457"/>
      <c r="V8" s="1457"/>
      <c r="W8" s="1457"/>
      <c r="X8" s="1457"/>
      <c r="Y8" s="1457"/>
      <c r="Z8" s="1457"/>
      <c r="AA8" s="1457"/>
      <c r="AB8" s="1457"/>
      <c r="AC8" s="1457"/>
      <c r="AD8" s="1457"/>
      <c r="AE8" s="1457"/>
      <c r="AF8" s="1457"/>
      <c r="AG8" s="1457"/>
      <c r="AH8" s="1457"/>
      <c r="AI8" s="1457"/>
      <c r="AJ8" s="1457"/>
      <c r="AK8" s="1457"/>
      <c r="AL8" s="1457"/>
      <c r="AM8" s="1457"/>
      <c r="AN8" s="1457"/>
      <c r="AO8" s="1457"/>
      <c r="AP8" s="1457"/>
      <c r="AQ8" s="2347"/>
      <c r="AR8" s="2347"/>
      <c r="AS8" s="2347"/>
      <c r="AT8" s="2347"/>
      <c r="AU8" s="2347"/>
      <c r="AV8" s="2347"/>
      <c r="AW8" s="1458" t="s">
        <v>96</v>
      </c>
    </row>
    <row r="9" spans="1:50" s="1459" customFormat="1" ht="21" customHeight="1">
      <c r="A9" s="2335" t="s">
        <v>97</v>
      </c>
      <c r="B9" s="2336"/>
      <c r="C9" s="2336"/>
      <c r="D9" s="2336"/>
      <c r="E9" s="2336"/>
      <c r="F9" s="2336"/>
      <c r="G9" s="2336"/>
      <c r="H9" s="2336"/>
      <c r="I9" s="2336"/>
      <c r="J9" s="2336"/>
      <c r="K9" s="2336"/>
      <c r="L9" s="2337"/>
      <c r="M9" s="2335" t="s">
        <v>98</v>
      </c>
      <c r="N9" s="2336"/>
      <c r="O9" s="2336"/>
      <c r="P9" s="2336"/>
      <c r="Q9" s="2336"/>
      <c r="R9" s="2337"/>
      <c r="S9" s="2310" t="s">
        <v>99</v>
      </c>
      <c r="T9" s="2311"/>
      <c r="U9" s="2311"/>
      <c r="V9" s="2311"/>
      <c r="W9" s="2311"/>
      <c r="X9" s="2311"/>
      <c r="Y9" s="2311"/>
      <c r="Z9" s="2311"/>
      <c r="AA9" s="2311"/>
      <c r="AB9" s="2311"/>
      <c r="AC9" s="2311"/>
      <c r="AD9" s="2311"/>
      <c r="AE9" s="2311"/>
      <c r="AF9" s="2311"/>
      <c r="AG9" s="2311"/>
      <c r="AH9" s="2311"/>
      <c r="AI9" s="2311"/>
      <c r="AJ9" s="2312"/>
      <c r="AK9" s="2324" t="s">
        <v>100</v>
      </c>
      <c r="AL9" s="2325"/>
      <c r="AM9" s="2325"/>
      <c r="AN9" s="2325"/>
      <c r="AO9" s="2325"/>
      <c r="AP9" s="2325"/>
      <c r="AQ9" s="2391" t="s">
        <v>101</v>
      </c>
      <c r="AR9" s="2336"/>
      <c r="AS9" s="2336"/>
      <c r="AT9" s="2336"/>
      <c r="AU9" s="2336"/>
      <c r="AV9" s="2336"/>
      <c r="AW9" s="2336"/>
      <c r="AX9" s="2337"/>
    </row>
    <row r="10" spans="1:50" s="1459" customFormat="1" ht="17.25" customHeight="1">
      <c r="A10" s="2338"/>
      <c r="B10" s="2339"/>
      <c r="C10" s="2339"/>
      <c r="D10" s="2339"/>
      <c r="E10" s="2339"/>
      <c r="F10" s="2339"/>
      <c r="G10" s="2339"/>
      <c r="H10" s="2339"/>
      <c r="I10" s="2339"/>
      <c r="J10" s="2339"/>
      <c r="K10" s="2339"/>
      <c r="L10" s="2340"/>
      <c r="M10" s="2341"/>
      <c r="N10" s="2342"/>
      <c r="O10" s="2342"/>
      <c r="P10" s="2342"/>
      <c r="Q10" s="2342"/>
      <c r="R10" s="2343"/>
      <c r="S10" s="2321" t="s">
        <v>102</v>
      </c>
      <c r="T10" s="2322"/>
      <c r="U10" s="2322"/>
      <c r="V10" s="2322"/>
      <c r="W10" s="2322"/>
      <c r="X10" s="2323"/>
      <c r="Y10" s="2322" t="s">
        <v>103</v>
      </c>
      <c r="Z10" s="2322"/>
      <c r="AA10" s="2322"/>
      <c r="AB10" s="2322"/>
      <c r="AC10" s="2322"/>
      <c r="AD10" s="2323"/>
      <c r="AE10" s="2328" t="s">
        <v>104</v>
      </c>
      <c r="AF10" s="2322"/>
      <c r="AG10" s="2322"/>
      <c r="AH10" s="2322"/>
      <c r="AI10" s="2322"/>
      <c r="AJ10" s="2329"/>
      <c r="AK10" s="2326"/>
      <c r="AL10" s="2327"/>
      <c r="AM10" s="2327"/>
      <c r="AN10" s="2327"/>
      <c r="AO10" s="2327"/>
      <c r="AP10" s="2327"/>
      <c r="AQ10" s="2392"/>
      <c r="AR10" s="2342"/>
      <c r="AS10" s="2342"/>
      <c r="AT10" s="2342"/>
      <c r="AU10" s="2342"/>
      <c r="AV10" s="2342"/>
      <c r="AW10" s="2342"/>
      <c r="AX10" s="2343"/>
    </row>
    <row r="11" spans="1:50" s="1460" customFormat="1" ht="15" customHeight="1">
      <c r="A11" s="2341"/>
      <c r="B11" s="2342"/>
      <c r="C11" s="2342"/>
      <c r="D11" s="2342"/>
      <c r="E11" s="2342"/>
      <c r="F11" s="2342"/>
      <c r="G11" s="2342"/>
      <c r="H11" s="2342"/>
      <c r="I11" s="2342"/>
      <c r="J11" s="2342"/>
      <c r="K11" s="2342"/>
      <c r="L11" s="2343"/>
      <c r="M11" s="2344" t="s">
        <v>105</v>
      </c>
      <c r="N11" s="2314"/>
      <c r="O11" s="2313" t="s">
        <v>106</v>
      </c>
      <c r="P11" s="2315"/>
      <c r="Q11" s="2315"/>
      <c r="R11" s="2316"/>
      <c r="S11" s="2317" t="s">
        <v>105</v>
      </c>
      <c r="T11" s="2318"/>
      <c r="U11" s="2319" t="s">
        <v>106</v>
      </c>
      <c r="V11" s="2320"/>
      <c r="W11" s="2320"/>
      <c r="X11" s="2318"/>
      <c r="Y11" s="2313" t="s">
        <v>105</v>
      </c>
      <c r="Z11" s="2314"/>
      <c r="AA11" s="2313" t="s">
        <v>106</v>
      </c>
      <c r="AB11" s="2315"/>
      <c r="AC11" s="2315"/>
      <c r="AD11" s="2314"/>
      <c r="AE11" s="2313" t="s">
        <v>105</v>
      </c>
      <c r="AF11" s="2314"/>
      <c r="AG11" s="2313" t="s">
        <v>106</v>
      </c>
      <c r="AH11" s="2315"/>
      <c r="AI11" s="2315"/>
      <c r="AJ11" s="2316"/>
      <c r="AK11" s="2317" t="s">
        <v>105</v>
      </c>
      <c r="AL11" s="2318"/>
      <c r="AM11" s="2319" t="s">
        <v>106</v>
      </c>
      <c r="AN11" s="2320"/>
      <c r="AO11" s="2320"/>
      <c r="AP11" s="2351"/>
      <c r="AQ11" s="2344" t="s">
        <v>105</v>
      </c>
      <c r="AR11" s="2315"/>
      <c r="AS11" s="2314"/>
      <c r="AT11" s="2313" t="s">
        <v>106</v>
      </c>
      <c r="AU11" s="2315"/>
      <c r="AV11" s="2315"/>
      <c r="AW11" s="2315"/>
      <c r="AX11" s="2316"/>
    </row>
    <row r="12" spans="1:50" s="1459" customFormat="1" ht="13.5" thickBot="1">
      <c r="A12" s="2330">
        <v>1</v>
      </c>
      <c r="B12" s="2333"/>
      <c r="C12" s="2333"/>
      <c r="D12" s="2333"/>
      <c r="E12" s="2333"/>
      <c r="F12" s="2333"/>
      <c r="G12" s="2333"/>
      <c r="H12" s="2333"/>
      <c r="I12" s="2333"/>
      <c r="J12" s="2333"/>
      <c r="K12" s="2333"/>
      <c r="L12" s="2334"/>
      <c r="M12" s="2330">
        <v>2</v>
      </c>
      <c r="N12" s="2331"/>
      <c r="O12" s="2332">
        <v>3</v>
      </c>
      <c r="P12" s="2333"/>
      <c r="Q12" s="2333"/>
      <c r="R12" s="2334"/>
      <c r="S12" s="2330">
        <v>4</v>
      </c>
      <c r="T12" s="2331"/>
      <c r="U12" s="2332">
        <v>5</v>
      </c>
      <c r="V12" s="2333"/>
      <c r="W12" s="2333"/>
      <c r="X12" s="2331"/>
      <c r="Y12" s="2332">
        <v>6</v>
      </c>
      <c r="Z12" s="2331"/>
      <c r="AA12" s="2332">
        <v>7</v>
      </c>
      <c r="AB12" s="2333"/>
      <c r="AC12" s="2333"/>
      <c r="AD12" s="2331"/>
      <c r="AE12" s="2332">
        <v>8</v>
      </c>
      <c r="AF12" s="2331"/>
      <c r="AG12" s="2332">
        <v>9</v>
      </c>
      <c r="AH12" s="2333"/>
      <c r="AI12" s="2333"/>
      <c r="AJ12" s="2334"/>
      <c r="AK12" s="2330">
        <v>10</v>
      </c>
      <c r="AL12" s="2331"/>
      <c r="AM12" s="2332">
        <v>11</v>
      </c>
      <c r="AN12" s="2333"/>
      <c r="AO12" s="2333"/>
      <c r="AP12" s="2334"/>
      <c r="AQ12" s="2388" t="s">
        <v>107</v>
      </c>
      <c r="AR12" s="2389"/>
      <c r="AS12" s="2390"/>
      <c r="AT12" s="2393" t="s">
        <v>108</v>
      </c>
      <c r="AU12" s="2389"/>
      <c r="AV12" s="2389"/>
      <c r="AW12" s="2389"/>
      <c r="AX12" s="2394"/>
    </row>
    <row r="13" spans="1:50" ht="21.75" customHeight="1">
      <c r="A13" s="2352" t="s">
        <v>109</v>
      </c>
      <c r="B13" s="2353"/>
      <c r="C13" s="2353"/>
      <c r="D13" s="2353"/>
      <c r="E13" s="2353"/>
      <c r="F13" s="1461">
        <v>1</v>
      </c>
      <c r="G13" s="1461">
        <v>0</v>
      </c>
      <c r="H13" s="1461">
        <v>2</v>
      </c>
      <c r="I13" s="1461">
        <v>0</v>
      </c>
      <c r="J13" s="1461">
        <v>0</v>
      </c>
      <c r="K13" s="1461">
        <v>0</v>
      </c>
      <c r="L13" s="1462">
        <v>1</v>
      </c>
      <c r="M13" s="2357">
        <v>105170</v>
      </c>
      <c r="N13" s="2354"/>
      <c r="O13" s="2355">
        <v>72455467</v>
      </c>
      <c r="P13" s="2355"/>
      <c r="Q13" s="2355"/>
      <c r="R13" s="2356"/>
      <c r="S13" s="2358"/>
      <c r="T13" s="2359"/>
      <c r="U13" s="2355"/>
      <c r="V13" s="2355"/>
      <c r="W13" s="2355"/>
      <c r="X13" s="2355"/>
      <c r="Y13" s="2354"/>
      <c r="Z13" s="2354"/>
      <c r="AA13" s="2355"/>
      <c r="AB13" s="2355"/>
      <c r="AC13" s="2355"/>
      <c r="AD13" s="2355"/>
      <c r="AE13" s="2354"/>
      <c r="AF13" s="2354"/>
      <c r="AG13" s="2355"/>
      <c r="AH13" s="2355"/>
      <c r="AI13" s="2355"/>
      <c r="AJ13" s="2356"/>
      <c r="AK13" s="2357">
        <v>105170</v>
      </c>
      <c r="AL13" s="2354"/>
      <c r="AM13" s="2355">
        <v>72455467</v>
      </c>
      <c r="AN13" s="2355"/>
      <c r="AO13" s="2355"/>
      <c r="AP13" s="2356"/>
      <c r="AQ13" s="2364">
        <f aca="true" t="shared" si="0" ref="AQ13:AQ44">AK13-(M13+S13+Y13+AE13)</f>
        <v>0</v>
      </c>
      <c r="AR13" s="2365"/>
      <c r="AS13" s="2366"/>
      <c r="AT13" s="2378">
        <f aca="true" t="shared" si="1" ref="AT13:AT44">AM13-(O13+U13+AA13+AG13)</f>
        <v>0</v>
      </c>
      <c r="AU13" s="2379"/>
      <c r="AV13" s="2379"/>
      <c r="AW13" s="2379"/>
      <c r="AX13" s="2380"/>
    </row>
    <row r="14" spans="1:50" ht="21.75" customHeight="1">
      <c r="A14" s="2299" t="s">
        <v>110</v>
      </c>
      <c r="B14" s="2300"/>
      <c r="C14" s="2300"/>
      <c r="D14" s="2300"/>
      <c r="E14" s="2300"/>
      <c r="F14" s="1463">
        <v>1</v>
      </c>
      <c r="G14" s="1463">
        <v>0</v>
      </c>
      <c r="H14" s="1463">
        <v>5</v>
      </c>
      <c r="I14" s="1463">
        <v>0</v>
      </c>
      <c r="J14" s="1463">
        <v>0</v>
      </c>
      <c r="K14" s="1463">
        <v>0</v>
      </c>
      <c r="L14" s="1464">
        <v>1</v>
      </c>
      <c r="M14" s="2286">
        <v>1</v>
      </c>
      <c r="N14" s="2287"/>
      <c r="O14" s="2288">
        <v>3500000</v>
      </c>
      <c r="P14" s="2288"/>
      <c r="Q14" s="2288"/>
      <c r="R14" s="2289"/>
      <c r="S14" s="2301"/>
      <c r="T14" s="2302"/>
      <c r="U14" s="2288"/>
      <c r="V14" s="2288"/>
      <c r="W14" s="2288"/>
      <c r="X14" s="2288"/>
      <c r="Y14" s="2287"/>
      <c r="Z14" s="2287"/>
      <c r="AA14" s="2288"/>
      <c r="AB14" s="2288"/>
      <c r="AC14" s="2288"/>
      <c r="AD14" s="2288"/>
      <c r="AE14" s="2287"/>
      <c r="AF14" s="2287"/>
      <c r="AG14" s="2288"/>
      <c r="AH14" s="2288"/>
      <c r="AI14" s="2288"/>
      <c r="AJ14" s="2289"/>
      <c r="AK14" s="2286">
        <v>1</v>
      </c>
      <c r="AL14" s="2287"/>
      <c r="AM14" s="2288">
        <v>3500000</v>
      </c>
      <c r="AN14" s="2288"/>
      <c r="AO14" s="2288"/>
      <c r="AP14" s="2289"/>
      <c r="AQ14" s="2361">
        <f t="shared" si="0"/>
        <v>0</v>
      </c>
      <c r="AR14" s="2362"/>
      <c r="AS14" s="2363"/>
      <c r="AT14" s="2307">
        <f t="shared" si="1"/>
        <v>0</v>
      </c>
      <c r="AU14" s="2308"/>
      <c r="AV14" s="2308"/>
      <c r="AW14" s="2308"/>
      <c r="AX14" s="2309"/>
    </row>
    <row r="15" spans="1:50" ht="21.75" customHeight="1">
      <c r="A15" s="2299" t="s">
        <v>111</v>
      </c>
      <c r="B15" s="2300"/>
      <c r="C15" s="2300"/>
      <c r="D15" s="2300"/>
      <c r="E15" s="2300"/>
      <c r="F15" s="1463">
        <v>1</v>
      </c>
      <c r="G15" s="1463">
        <v>0</v>
      </c>
      <c r="H15" s="1463">
        <v>5</v>
      </c>
      <c r="I15" s="1463">
        <v>0</v>
      </c>
      <c r="J15" s="1463">
        <v>0</v>
      </c>
      <c r="K15" s="1463">
        <v>0</v>
      </c>
      <c r="L15" s="1464">
        <v>2</v>
      </c>
      <c r="M15" s="2286"/>
      <c r="N15" s="2287"/>
      <c r="O15" s="2288">
        <v>70931448</v>
      </c>
      <c r="P15" s="2288"/>
      <c r="Q15" s="2288"/>
      <c r="R15" s="2289"/>
      <c r="S15" s="2301"/>
      <c r="T15" s="2302"/>
      <c r="U15" s="2288"/>
      <c r="V15" s="2288"/>
      <c r="W15" s="2288"/>
      <c r="X15" s="2288"/>
      <c r="Y15" s="2287"/>
      <c r="Z15" s="2287"/>
      <c r="AA15" s="2288"/>
      <c r="AB15" s="2288"/>
      <c r="AC15" s="2288"/>
      <c r="AD15" s="2288"/>
      <c r="AE15" s="2287"/>
      <c r="AF15" s="2287"/>
      <c r="AG15" s="2288"/>
      <c r="AH15" s="2288"/>
      <c r="AI15" s="2288"/>
      <c r="AJ15" s="2289"/>
      <c r="AK15" s="2286"/>
      <c r="AL15" s="2287"/>
      <c r="AM15" s="2288">
        <v>70931448</v>
      </c>
      <c r="AN15" s="2288"/>
      <c r="AO15" s="2288"/>
      <c r="AP15" s="2289"/>
      <c r="AQ15" s="2364">
        <f t="shared" si="0"/>
        <v>0</v>
      </c>
      <c r="AR15" s="2365"/>
      <c r="AS15" s="2366"/>
      <c r="AT15" s="2296">
        <f t="shared" si="1"/>
        <v>0</v>
      </c>
      <c r="AU15" s="2297"/>
      <c r="AV15" s="2297"/>
      <c r="AW15" s="2297"/>
      <c r="AX15" s="2298"/>
    </row>
    <row r="16" spans="1:50" ht="21.75" customHeight="1">
      <c r="A16" s="2299" t="s">
        <v>112</v>
      </c>
      <c r="B16" s="2300"/>
      <c r="C16" s="2300"/>
      <c r="D16" s="2300"/>
      <c r="E16" s="2300"/>
      <c r="F16" s="1463">
        <v>1</v>
      </c>
      <c r="G16" s="1463">
        <v>0</v>
      </c>
      <c r="H16" s="1463">
        <v>5</v>
      </c>
      <c r="I16" s="1463">
        <v>0</v>
      </c>
      <c r="J16" s="1463">
        <v>0</v>
      </c>
      <c r="K16" s="1463">
        <v>0</v>
      </c>
      <c r="L16" s="1464">
        <v>3</v>
      </c>
      <c r="M16" s="2286"/>
      <c r="N16" s="2287"/>
      <c r="O16" s="2288">
        <v>49745410</v>
      </c>
      <c r="P16" s="2288"/>
      <c r="Q16" s="2288"/>
      <c r="R16" s="2289"/>
      <c r="S16" s="2301"/>
      <c r="T16" s="2302"/>
      <c r="U16" s="2288"/>
      <c r="V16" s="2288"/>
      <c r="W16" s="2288"/>
      <c r="X16" s="2288"/>
      <c r="Y16" s="2287"/>
      <c r="Z16" s="2287"/>
      <c r="AA16" s="2288"/>
      <c r="AB16" s="2288"/>
      <c r="AC16" s="2288"/>
      <c r="AD16" s="2288"/>
      <c r="AE16" s="2287"/>
      <c r="AF16" s="2287"/>
      <c r="AG16" s="2288"/>
      <c r="AH16" s="2288"/>
      <c r="AI16" s="2288"/>
      <c r="AJ16" s="2289"/>
      <c r="AK16" s="2286"/>
      <c r="AL16" s="2287"/>
      <c r="AM16" s="2288">
        <v>49745410</v>
      </c>
      <c r="AN16" s="2288"/>
      <c r="AO16" s="2288"/>
      <c r="AP16" s="2289"/>
      <c r="AQ16" s="2361">
        <f t="shared" si="0"/>
        <v>0</v>
      </c>
      <c r="AR16" s="2362"/>
      <c r="AS16" s="2363"/>
      <c r="AT16" s="2293">
        <f t="shared" si="1"/>
        <v>0</v>
      </c>
      <c r="AU16" s="2294"/>
      <c r="AV16" s="2294"/>
      <c r="AW16" s="2294"/>
      <c r="AX16" s="2295"/>
    </row>
    <row r="17" spans="1:50" ht="21.75" customHeight="1">
      <c r="A17" s="2367" t="s">
        <v>113</v>
      </c>
      <c r="B17" s="2368"/>
      <c r="C17" s="2368"/>
      <c r="D17" s="2368"/>
      <c r="E17" s="2369"/>
      <c r="F17" s="1463">
        <v>1</v>
      </c>
      <c r="G17" s="1463">
        <v>0</v>
      </c>
      <c r="H17" s="1463">
        <v>9</v>
      </c>
      <c r="I17" s="1463">
        <v>0</v>
      </c>
      <c r="J17" s="1463">
        <v>0</v>
      </c>
      <c r="K17" s="1463">
        <v>0</v>
      </c>
      <c r="L17" s="1464">
        <v>1</v>
      </c>
      <c r="M17" s="2286"/>
      <c r="N17" s="2287"/>
      <c r="O17" s="2288">
        <v>419733470</v>
      </c>
      <c r="P17" s="2288"/>
      <c r="Q17" s="2288"/>
      <c r="R17" s="2289"/>
      <c r="S17" s="2301"/>
      <c r="T17" s="2302"/>
      <c r="U17" s="2288"/>
      <c r="V17" s="2288"/>
      <c r="W17" s="2288"/>
      <c r="X17" s="2288"/>
      <c r="Y17" s="2287"/>
      <c r="Z17" s="2287"/>
      <c r="AA17" s="2288"/>
      <c r="AB17" s="2288"/>
      <c r="AC17" s="2288"/>
      <c r="AD17" s="2288"/>
      <c r="AE17" s="2287"/>
      <c r="AF17" s="2287"/>
      <c r="AG17" s="2288"/>
      <c r="AH17" s="2288"/>
      <c r="AI17" s="2288"/>
      <c r="AJ17" s="2289"/>
      <c r="AK17" s="2286"/>
      <c r="AL17" s="2287"/>
      <c r="AM17" s="2288">
        <v>419733470</v>
      </c>
      <c r="AN17" s="2288"/>
      <c r="AO17" s="2288"/>
      <c r="AP17" s="2289"/>
      <c r="AQ17" s="2364">
        <f t="shared" si="0"/>
        <v>0</v>
      </c>
      <c r="AR17" s="2365"/>
      <c r="AS17" s="2366"/>
      <c r="AT17" s="2296">
        <f t="shared" si="1"/>
        <v>0</v>
      </c>
      <c r="AU17" s="2297"/>
      <c r="AV17" s="2297"/>
      <c r="AW17" s="2297"/>
      <c r="AX17" s="2298"/>
    </row>
    <row r="18" spans="1:50" ht="21.75" customHeight="1">
      <c r="A18" s="2303" t="s">
        <v>114</v>
      </c>
      <c r="B18" s="2370"/>
      <c r="C18" s="2370"/>
      <c r="D18" s="2370"/>
      <c r="E18" s="2371"/>
      <c r="F18" s="1463">
        <v>1</v>
      </c>
      <c r="G18" s="1463">
        <v>1</v>
      </c>
      <c r="H18" s="1463">
        <v>0</v>
      </c>
      <c r="I18" s="1463">
        <v>0</v>
      </c>
      <c r="J18" s="1463">
        <v>0</v>
      </c>
      <c r="K18" s="1463">
        <v>0</v>
      </c>
      <c r="L18" s="1464">
        <v>1</v>
      </c>
      <c r="M18" s="2286"/>
      <c r="N18" s="2287"/>
      <c r="O18" s="2288">
        <v>120945500</v>
      </c>
      <c r="P18" s="2288"/>
      <c r="Q18" s="2288"/>
      <c r="R18" s="2289"/>
      <c r="S18" s="2301"/>
      <c r="T18" s="2302"/>
      <c r="U18" s="2288"/>
      <c r="V18" s="2288"/>
      <c r="W18" s="2288"/>
      <c r="X18" s="2288"/>
      <c r="Y18" s="2287"/>
      <c r="Z18" s="2287"/>
      <c r="AA18" s="2288"/>
      <c r="AB18" s="2288"/>
      <c r="AC18" s="2288"/>
      <c r="AD18" s="2288"/>
      <c r="AE18" s="2287"/>
      <c r="AF18" s="2287"/>
      <c r="AG18" s="2288"/>
      <c r="AH18" s="2288"/>
      <c r="AI18" s="2288"/>
      <c r="AJ18" s="2289"/>
      <c r="AK18" s="2286"/>
      <c r="AL18" s="2287"/>
      <c r="AM18" s="2288">
        <v>120945500</v>
      </c>
      <c r="AN18" s="2288"/>
      <c r="AO18" s="2288"/>
      <c r="AP18" s="2289"/>
      <c r="AQ18" s="2361">
        <f t="shared" si="0"/>
        <v>0</v>
      </c>
      <c r="AR18" s="2362"/>
      <c r="AS18" s="2363"/>
      <c r="AT18" s="2293">
        <f t="shared" si="1"/>
        <v>0</v>
      </c>
      <c r="AU18" s="2294"/>
      <c r="AV18" s="2294"/>
      <c r="AW18" s="2294"/>
      <c r="AX18" s="2295"/>
    </row>
    <row r="19" spans="1:50" ht="21.75" customHeight="1">
      <c r="A19" s="2303" t="s">
        <v>115</v>
      </c>
      <c r="B19" s="2370"/>
      <c r="C19" s="2370"/>
      <c r="D19" s="2370"/>
      <c r="E19" s="2371"/>
      <c r="F19" s="1463">
        <v>1</v>
      </c>
      <c r="G19" s="1463">
        <v>1</v>
      </c>
      <c r="H19" s="1463">
        <v>2</v>
      </c>
      <c r="I19" s="1463">
        <v>0</v>
      </c>
      <c r="J19" s="1463">
        <v>0</v>
      </c>
      <c r="K19" s="1463">
        <v>0</v>
      </c>
      <c r="L19" s="1464">
        <v>1</v>
      </c>
      <c r="M19" s="2286">
        <v>24</v>
      </c>
      <c r="N19" s="2287"/>
      <c r="O19" s="2288">
        <v>7600000</v>
      </c>
      <c r="P19" s="2288"/>
      <c r="Q19" s="2288"/>
      <c r="R19" s="2289"/>
      <c r="S19" s="2301"/>
      <c r="T19" s="2302"/>
      <c r="U19" s="2288"/>
      <c r="V19" s="2288"/>
      <c r="W19" s="2288"/>
      <c r="X19" s="2288"/>
      <c r="Y19" s="2287"/>
      <c r="Z19" s="2287"/>
      <c r="AA19" s="2288"/>
      <c r="AB19" s="2288"/>
      <c r="AC19" s="2288"/>
      <c r="AD19" s="2288"/>
      <c r="AE19" s="2287"/>
      <c r="AF19" s="2287"/>
      <c r="AG19" s="2288"/>
      <c r="AH19" s="2288"/>
      <c r="AI19" s="2288"/>
      <c r="AJ19" s="2289"/>
      <c r="AK19" s="2286">
        <v>24</v>
      </c>
      <c r="AL19" s="2287"/>
      <c r="AM19" s="2288">
        <v>7600000</v>
      </c>
      <c r="AN19" s="2288"/>
      <c r="AO19" s="2288"/>
      <c r="AP19" s="2289"/>
      <c r="AQ19" s="2290">
        <f t="shared" si="0"/>
        <v>0</v>
      </c>
      <c r="AR19" s="2291"/>
      <c r="AS19" s="2292"/>
      <c r="AT19" s="2296">
        <f t="shared" si="1"/>
        <v>0</v>
      </c>
      <c r="AU19" s="2297"/>
      <c r="AV19" s="2297"/>
      <c r="AW19" s="2297"/>
      <c r="AX19" s="2298"/>
    </row>
    <row r="20" spans="1:50" ht="21.75" customHeight="1">
      <c r="A20" s="2303" t="s">
        <v>116</v>
      </c>
      <c r="B20" s="2370"/>
      <c r="C20" s="2370"/>
      <c r="D20" s="2370"/>
      <c r="E20" s="2371"/>
      <c r="F20" s="1463">
        <v>1</v>
      </c>
      <c r="G20" s="1463">
        <v>1</v>
      </c>
      <c r="H20" s="1463">
        <v>4</v>
      </c>
      <c r="I20" s="1463">
        <v>0</v>
      </c>
      <c r="J20" s="1463">
        <v>0</v>
      </c>
      <c r="K20" s="1463">
        <v>0</v>
      </c>
      <c r="L20" s="1464">
        <v>1</v>
      </c>
      <c r="M20" s="2286">
        <v>61</v>
      </c>
      <c r="N20" s="2287"/>
      <c r="O20" s="2288">
        <v>46921200</v>
      </c>
      <c r="P20" s="2288"/>
      <c r="Q20" s="2288"/>
      <c r="R20" s="2289"/>
      <c r="S20" s="2301"/>
      <c r="T20" s="2302"/>
      <c r="U20" s="2288"/>
      <c r="V20" s="2288"/>
      <c r="W20" s="2288"/>
      <c r="X20" s="2288"/>
      <c r="Y20" s="2287"/>
      <c r="Z20" s="2287"/>
      <c r="AA20" s="2288"/>
      <c r="AB20" s="2288"/>
      <c r="AC20" s="2288"/>
      <c r="AD20" s="2288"/>
      <c r="AE20" s="2287"/>
      <c r="AF20" s="2287"/>
      <c r="AG20" s="2288"/>
      <c r="AH20" s="2288"/>
      <c r="AI20" s="2288"/>
      <c r="AJ20" s="2289"/>
      <c r="AK20" s="2286">
        <v>61</v>
      </c>
      <c r="AL20" s="2287"/>
      <c r="AM20" s="2288">
        <v>46921200</v>
      </c>
      <c r="AN20" s="2288"/>
      <c r="AO20" s="2288"/>
      <c r="AP20" s="2289"/>
      <c r="AQ20" s="2290">
        <f t="shared" si="0"/>
        <v>0</v>
      </c>
      <c r="AR20" s="2291"/>
      <c r="AS20" s="2292"/>
      <c r="AT20" s="2293">
        <f t="shared" si="1"/>
        <v>0</v>
      </c>
      <c r="AU20" s="2294"/>
      <c r="AV20" s="2294"/>
      <c r="AW20" s="2294"/>
      <c r="AX20" s="2295"/>
    </row>
    <row r="21" spans="1:50" ht="21.75" customHeight="1">
      <c r="A21" s="2303" t="s">
        <v>117</v>
      </c>
      <c r="B21" s="2370"/>
      <c r="C21" s="2370"/>
      <c r="D21" s="2370"/>
      <c r="E21" s="2371"/>
      <c r="F21" s="1463">
        <v>1</v>
      </c>
      <c r="G21" s="1463">
        <v>1</v>
      </c>
      <c r="H21" s="1463">
        <v>6</v>
      </c>
      <c r="I21" s="1463">
        <v>0</v>
      </c>
      <c r="J21" s="1463">
        <v>0</v>
      </c>
      <c r="K21" s="1463">
        <v>0</v>
      </c>
      <c r="L21" s="1464">
        <v>1</v>
      </c>
      <c r="M21" s="2286">
        <v>8</v>
      </c>
      <c r="N21" s="2287"/>
      <c r="O21" s="2288">
        <v>6564800</v>
      </c>
      <c r="P21" s="2288"/>
      <c r="Q21" s="2288"/>
      <c r="R21" s="2289"/>
      <c r="S21" s="2301"/>
      <c r="T21" s="2302"/>
      <c r="U21" s="2288"/>
      <c r="V21" s="2288"/>
      <c r="W21" s="2288"/>
      <c r="X21" s="2288"/>
      <c r="Y21" s="2287"/>
      <c r="Z21" s="2287"/>
      <c r="AA21" s="2288"/>
      <c r="AB21" s="2288"/>
      <c r="AC21" s="2288"/>
      <c r="AD21" s="2288"/>
      <c r="AE21" s="2287"/>
      <c r="AF21" s="2287"/>
      <c r="AG21" s="2288"/>
      <c r="AH21" s="2288"/>
      <c r="AI21" s="2288"/>
      <c r="AJ21" s="2289"/>
      <c r="AK21" s="2286">
        <v>9</v>
      </c>
      <c r="AL21" s="2287"/>
      <c r="AM21" s="2288">
        <v>7385400</v>
      </c>
      <c r="AN21" s="2288"/>
      <c r="AO21" s="2288"/>
      <c r="AP21" s="2289"/>
      <c r="AQ21" s="2290">
        <f t="shared" si="0"/>
        <v>1</v>
      </c>
      <c r="AR21" s="2291"/>
      <c r="AS21" s="2292"/>
      <c r="AT21" s="2296">
        <f t="shared" si="1"/>
        <v>820600</v>
      </c>
      <c r="AU21" s="2297"/>
      <c r="AV21" s="2297"/>
      <c r="AW21" s="2297"/>
      <c r="AX21" s="2298"/>
    </row>
    <row r="22" spans="1:50" ht="21.75" customHeight="1">
      <c r="A22" s="2303" t="s">
        <v>118</v>
      </c>
      <c r="B22" s="2370"/>
      <c r="C22" s="2370"/>
      <c r="D22" s="2370"/>
      <c r="E22" s="2371"/>
      <c r="F22" s="1463">
        <v>1</v>
      </c>
      <c r="G22" s="1463">
        <v>1</v>
      </c>
      <c r="H22" s="1463">
        <v>7</v>
      </c>
      <c r="I22" s="1463">
        <v>0</v>
      </c>
      <c r="J22" s="1463">
        <v>0</v>
      </c>
      <c r="K22" s="1463">
        <v>0</v>
      </c>
      <c r="L22" s="1464">
        <v>1</v>
      </c>
      <c r="M22" s="2286">
        <v>338</v>
      </c>
      <c r="N22" s="2287"/>
      <c r="O22" s="2288">
        <v>156460200</v>
      </c>
      <c r="P22" s="2288"/>
      <c r="Q22" s="2288"/>
      <c r="R22" s="2289"/>
      <c r="S22" s="2301"/>
      <c r="T22" s="2302"/>
      <c r="U22" s="2288"/>
      <c r="V22" s="2288"/>
      <c r="W22" s="2288"/>
      <c r="X22" s="2288"/>
      <c r="Y22" s="2287"/>
      <c r="Z22" s="2287"/>
      <c r="AA22" s="2288"/>
      <c r="AB22" s="2288"/>
      <c r="AC22" s="2288"/>
      <c r="AD22" s="2288"/>
      <c r="AE22" s="2287"/>
      <c r="AF22" s="2287"/>
      <c r="AG22" s="2288"/>
      <c r="AH22" s="2288"/>
      <c r="AI22" s="2288"/>
      <c r="AJ22" s="2289"/>
      <c r="AK22" s="2286">
        <v>388</v>
      </c>
      <c r="AL22" s="2287"/>
      <c r="AM22" s="2288">
        <v>179605200</v>
      </c>
      <c r="AN22" s="2288"/>
      <c r="AO22" s="2288"/>
      <c r="AP22" s="2289"/>
      <c r="AQ22" s="2290">
        <f t="shared" si="0"/>
        <v>50</v>
      </c>
      <c r="AR22" s="2291"/>
      <c r="AS22" s="2292"/>
      <c r="AT22" s="2293">
        <f t="shared" si="1"/>
        <v>23145000</v>
      </c>
      <c r="AU22" s="2294"/>
      <c r="AV22" s="2294"/>
      <c r="AW22" s="2294"/>
      <c r="AX22" s="2295"/>
    </row>
    <row r="23" spans="1:50" ht="21.75" customHeight="1">
      <c r="A23" s="2303" t="s">
        <v>119</v>
      </c>
      <c r="B23" s="2370"/>
      <c r="C23" s="2370"/>
      <c r="D23" s="2370"/>
      <c r="E23" s="2371"/>
      <c r="F23" s="1463">
        <v>1</v>
      </c>
      <c r="G23" s="1463">
        <v>1</v>
      </c>
      <c r="H23" s="1463">
        <v>7</v>
      </c>
      <c r="I23" s="1463">
        <v>0</v>
      </c>
      <c r="J23" s="1463">
        <v>0</v>
      </c>
      <c r="K23" s="1463">
        <v>0</v>
      </c>
      <c r="L23" s="1464">
        <v>3</v>
      </c>
      <c r="M23" s="2286">
        <v>102</v>
      </c>
      <c r="N23" s="2287"/>
      <c r="O23" s="2288">
        <v>3213000</v>
      </c>
      <c r="P23" s="2288"/>
      <c r="Q23" s="2288"/>
      <c r="R23" s="2289"/>
      <c r="S23" s="2301">
        <v>-21</v>
      </c>
      <c r="T23" s="2302"/>
      <c r="U23" s="2288">
        <v>-661500</v>
      </c>
      <c r="V23" s="2288"/>
      <c r="W23" s="2288"/>
      <c r="X23" s="2288"/>
      <c r="Y23" s="2287"/>
      <c r="Z23" s="2287"/>
      <c r="AA23" s="2288"/>
      <c r="AB23" s="2288"/>
      <c r="AC23" s="2288"/>
      <c r="AD23" s="2288"/>
      <c r="AE23" s="2287"/>
      <c r="AF23" s="2287"/>
      <c r="AG23" s="2288"/>
      <c r="AH23" s="2288"/>
      <c r="AI23" s="2288"/>
      <c r="AJ23" s="2289"/>
      <c r="AK23" s="2286">
        <v>61</v>
      </c>
      <c r="AL23" s="2287"/>
      <c r="AM23" s="2288">
        <v>1921500</v>
      </c>
      <c r="AN23" s="2288"/>
      <c r="AO23" s="2288"/>
      <c r="AP23" s="2289"/>
      <c r="AQ23" s="2290">
        <f t="shared" si="0"/>
        <v>-20</v>
      </c>
      <c r="AR23" s="2291"/>
      <c r="AS23" s="2292"/>
      <c r="AT23" s="2296">
        <f t="shared" si="1"/>
        <v>-630000</v>
      </c>
      <c r="AU23" s="2297"/>
      <c r="AV23" s="2297"/>
      <c r="AW23" s="2297"/>
      <c r="AX23" s="2298"/>
    </row>
    <row r="24" spans="1:50" ht="21.75" customHeight="1">
      <c r="A24" s="2303" t="s">
        <v>120</v>
      </c>
      <c r="B24" s="2370"/>
      <c r="C24" s="2370"/>
      <c r="D24" s="2370"/>
      <c r="E24" s="2371"/>
      <c r="F24" s="1463">
        <v>1</v>
      </c>
      <c r="G24" s="1463">
        <v>2</v>
      </c>
      <c r="H24" s="1463">
        <v>7</v>
      </c>
      <c r="I24" s="1463">
        <v>0</v>
      </c>
      <c r="J24" s="1463">
        <v>0</v>
      </c>
      <c r="K24" s="1463">
        <v>0</v>
      </c>
      <c r="L24" s="1464">
        <v>1</v>
      </c>
      <c r="M24" s="2286">
        <v>105170</v>
      </c>
      <c r="N24" s="2287"/>
      <c r="O24" s="2288">
        <v>129043590</v>
      </c>
      <c r="P24" s="2288"/>
      <c r="Q24" s="2288"/>
      <c r="R24" s="2289"/>
      <c r="S24" s="2301"/>
      <c r="T24" s="2302"/>
      <c r="U24" s="2288"/>
      <c r="V24" s="2288"/>
      <c r="W24" s="2288"/>
      <c r="X24" s="2288"/>
      <c r="Y24" s="2287"/>
      <c r="Z24" s="2287"/>
      <c r="AA24" s="2288"/>
      <c r="AB24" s="2288"/>
      <c r="AC24" s="2288"/>
      <c r="AD24" s="2288"/>
      <c r="AE24" s="2287"/>
      <c r="AF24" s="2287"/>
      <c r="AG24" s="2288"/>
      <c r="AH24" s="2288"/>
      <c r="AI24" s="2288"/>
      <c r="AJ24" s="2289"/>
      <c r="AK24" s="2286">
        <v>105170</v>
      </c>
      <c r="AL24" s="2287"/>
      <c r="AM24" s="2288">
        <v>129043590</v>
      </c>
      <c r="AN24" s="2288"/>
      <c r="AO24" s="2288"/>
      <c r="AP24" s="2289"/>
      <c r="AQ24" s="2290">
        <f t="shared" si="0"/>
        <v>0</v>
      </c>
      <c r="AR24" s="2291"/>
      <c r="AS24" s="2292"/>
      <c r="AT24" s="2293">
        <f t="shared" si="1"/>
        <v>0</v>
      </c>
      <c r="AU24" s="2294"/>
      <c r="AV24" s="2294"/>
      <c r="AW24" s="2294"/>
      <c r="AX24" s="2295"/>
    </row>
    <row r="25" spans="1:50" ht="21.75" customHeight="1">
      <c r="A25" s="2303" t="s">
        <v>121</v>
      </c>
      <c r="B25" s="2370"/>
      <c r="C25" s="2370"/>
      <c r="D25" s="2370"/>
      <c r="E25" s="2371"/>
      <c r="F25" s="1463">
        <v>1</v>
      </c>
      <c r="G25" s="1463">
        <v>2</v>
      </c>
      <c r="H25" s="1463">
        <v>9</v>
      </c>
      <c r="I25" s="1463">
        <v>0</v>
      </c>
      <c r="J25" s="1463">
        <v>0</v>
      </c>
      <c r="K25" s="1463">
        <v>0</v>
      </c>
      <c r="L25" s="1464">
        <v>1</v>
      </c>
      <c r="M25" s="2286">
        <v>105170</v>
      </c>
      <c r="N25" s="2287"/>
      <c r="O25" s="2288">
        <v>23032230</v>
      </c>
      <c r="P25" s="2288"/>
      <c r="Q25" s="2288"/>
      <c r="R25" s="2289"/>
      <c r="S25" s="2301"/>
      <c r="T25" s="2302"/>
      <c r="U25" s="2288"/>
      <c r="V25" s="2288"/>
      <c r="W25" s="2288"/>
      <c r="X25" s="2288"/>
      <c r="Y25" s="2287"/>
      <c r="Z25" s="2287"/>
      <c r="AA25" s="2288"/>
      <c r="AB25" s="2288"/>
      <c r="AC25" s="2288"/>
      <c r="AD25" s="2288"/>
      <c r="AE25" s="2287"/>
      <c r="AF25" s="2287"/>
      <c r="AG25" s="2288"/>
      <c r="AH25" s="2288"/>
      <c r="AI25" s="2288"/>
      <c r="AJ25" s="2289"/>
      <c r="AK25" s="2286">
        <v>105170</v>
      </c>
      <c r="AL25" s="2287"/>
      <c r="AM25" s="2288">
        <v>23032230</v>
      </c>
      <c r="AN25" s="2288"/>
      <c r="AO25" s="2288"/>
      <c r="AP25" s="2289"/>
      <c r="AQ25" s="2290">
        <f t="shared" si="0"/>
        <v>0</v>
      </c>
      <c r="AR25" s="2291"/>
      <c r="AS25" s="2292"/>
      <c r="AT25" s="2296">
        <f t="shared" si="1"/>
        <v>0</v>
      </c>
      <c r="AU25" s="2297"/>
      <c r="AV25" s="2297"/>
      <c r="AW25" s="2297"/>
      <c r="AX25" s="2298"/>
    </row>
    <row r="26" spans="1:50" ht="21.75" customHeight="1">
      <c r="A26" s="2303" t="s">
        <v>122</v>
      </c>
      <c r="B26" s="2370"/>
      <c r="C26" s="2370"/>
      <c r="D26" s="2370"/>
      <c r="E26" s="2371"/>
      <c r="F26" s="1463">
        <v>1</v>
      </c>
      <c r="G26" s="1463">
        <v>1</v>
      </c>
      <c r="H26" s="1463">
        <v>1</v>
      </c>
      <c r="I26" s="1463">
        <v>0</v>
      </c>
      <c r="J26" s="1463">
        <v>0</v>
      </c>
      <c r="K26" s="1463">
        <v>0</v>
      </c>
      <c r="L26" s="1464">
        <v>1</v>
      </c>
      <c r="M26" s="2286">
        <v>105170</v>
      </c>
      <c r="N26" s="2287"/>
      <c r="O26" s="2288">
        <v>68360500</v>
      </c>
      <c r="P26" s="2288"/>
      <c r="Q26" s="2288"/>
      <c r="R26" s="2289"/>
      <c r="S26" s="2301"/>
      <c r="T26" s="2302"/>
      <c r="U26" s="2288"/>
      <c r="V26" s="2288"/>
      <c r="W26" s="2288"/>
      <c r="X26" s="2288"/>
      <c r="Y26" s="2287"/>
      <c r="Z26" s="2287"/>
      <c r="AA26" s="2288"/>
      <c r="AB26" s="2288"/>
      <c r="AC26" s="2288"/>
      <c r="AD26" s="2288"/>
      <c r="AE26" s="2287"/>
      <c r="AF26" s="2287"/>
      <c r="AG26" s="2288"/>
      <c r="AH26" s="2288"/>
      <c r="AI26" s="2288"/>
      <c r="AJ26" s="2289"/>
      <c r="AK26" s="2286">
        <v>105170</v>
      </c>
      <c r="AL26" s="2287"/>
      <c r="AM26" s="2288">
        <v>68360500</v>
      </c>
      <c r="AN26" s="2288"/>
      <c r="AO26" s="2288"/>
      <c r="AP26" s="2289"/>
      <c r="AQ26" s="2290">
        <f t="shared" si="0"/>
        <v>0</v>
      </c>
      <c r="AR26" s="2291"/>
      <c r="AS26" s="2292"/>
      <c r="AT26" s="2293">
        <f t="shared" si="1"/>
        <v>0</v>
      </c>
      <c r="AU26" s="2294"/>
      <c r="AV26" s="2294"/>
      <c r="AW26" s="2294"/>
      <c r="AX26" s="2295"/>
    </row>
    <row r="27" spans="1:50" ht="21.75" customHeight="1">
      <c r="A27" s="2299" t="s">
        <v>123</v>
      </c>
      <c r="B27" s="2300"/>
      <c r="C27" s="2300"/>
      <c r="D27" s="2300"/>
      <c r="E27" s="2300"/>
      <c r="F27" s="1463">
        <v>1</v>
      </c>
      <c r="G27" s="1463">
        <v>1</v>
      </c>
      <c r="H27" s="1463">
        <v>1</v>
      </c>
      <c r="I27" s="1463">
        <v>0</v>
      </c>
      <c r="J27" s="1463">
        <v>0</v>
      </c>
      <c r="K27" s="1463">
        <v>0</v>
      </c>
      <c r="L27" s="1464">
        <v>2</v>
      </c>
      <c r="M27" s="2286">
        <v>1210</v>
      </c>
      <c r="N27" s="2287"/>
      <c r="O27" s="2288">
        <v>91476000</v>
      </c>
      <c r="P27" s="2288"/>
      <c r="Q27" s="2288"/>
      <c r="R27" s="2289"/>
      <c r="S27" s="2301"/>
      <c r="T27" s="2302"/>
      <c r="U27" s="2288"/>
      <c r="V27" s="2288"/>
      <c r="W27" s="2288"/>
      <c r="X27" s="2288"/>
      <c r="Y27" s="2287"/>
      <c r="Z27" s="2287"/>
      <c r="AA27" s="2288"/>
      <c r="AB27" s="2288"/>
      <c r="AC27" s="2288"/>
      <c r="AD27" s="2288"/>
      <c r="AE27" s="2287"/>
      <c r="AF27" s="2287"/>
      <c r="AG27" s="2288"/>
      <c r="AH27" s="2288"/>
      <c r="AI27" s="2288"/>
      <c r="AJ27" s="2289"/>
      <c r="AK27" s="2286">
        <v>1209</v>
      </c>
      <c r="AL27" s="2287"/>
      <c r="AM27" s="2288">
        <v>91400400</v>
      </c>
      <c r="AN27" s="2288"/>
      <c r="AO27" s="2288"/>
      <c r="AP27" s="2289"/>
      <c r="AQ27" s="2290">
        <f t="shared" si="0"/>
        <v>-1</v>
      </c>
      <c r="AR27" s="2291"/>
      <c r="AS27" s="2292"/>
      <c r="AT27" s="2296">
        <f t="shared" si="1"/>
        <v>-75600</v>
      </c>
      <c r="AU27" s="2297"/>
      <c r="AV27" s="2297"/>
      <c r="AW27" s="2297"/>
      <c r="AX27" s="2298"/>
    </row>
    <row r="28" spans="1:50" ht="21.75" customHeight="1">
      <c r="A28" s="2303" t="s">
        <v>124</v>
      </c>
      <c r="B28" s="2370"/>
      <c r="C28" s="2370"/>
      <c r="D28" s="2370"/>
      <c r="E28" s="2371"/>
      <c r="F28" s="1463">
        <v>1</v>
      </c>
      <c r="G28" s="1463">
        <v>1</v>
      </c>
      <c r="H28" s="1463">
        <v>1</v>
      </c>
      <c r="I28" s="1463">
        <v>0</v>
      </c>
      <c r="J28" s="1463">
        <v>0</v>
      </c>
      <c r="K28" s="1463">
        <v>0</v>
      </c>
      <c r="L28" s="1464">
        <v>3</v>
      </c>
      <c r="M28" s="2286">
        <v>157</v>
      </c>
      <c r="N28" s="2287"/>
      <c r="O28" s="2288">
        <v>18840000</v>
      </c>
      <c r="P28" s="2288"/>
      <c r="Q28" s="2288"/>
      <c r="R28" s="2289"/>
      <c r="S28" s="2301"/>
      <c r="T28" s="2302"/>
      <c r="U28" s="2288"/>
      <c r="V28" s="2288"/>
      <c r="W28" s="2288"/>
      <c r="X28" s="2288"/>
      <c r="Y28" s="2287"/>
      <c r="Z28" s="2287"/>
      <c r="AA28" s="2288"/>
      <c r="AB28" s="2288"/>
      <c r="AC28" s="2288"/>
      <c r="AD28" s="2288"/>
      <c r="AE28" s="2287"/>
      <c r="AF28" s="2287"/>
      <c r="AG28" s="2288"/>
      <c r="AH28" s="2288"/>
      <c r="AI28" s="2288"/>
      <c r="AJ28" s="2289"/>
      <c r="AK28" s="2286">
        <v>158</v>
      </c>
      <c r="AL28" s="2287"/>
      <c r="AM28" s="2288">
        <v>18960000</v>
      </c>
      <c r="AN28" s="2288"/>
      <c r="AO28" s="2288"/>
      <c r="AP28" s="2289"/>
      <c r="AQ28" s="2290">
        <f t="shared" si="0"/>
        <v>1</v>
      </c>
      <c r="AR28" s="2291"/>
      <c r="AS28" s="2292"/>
      <c r="AT28" s="2293">
        <f t="shared" si="1"/>
        <v>120000</v>
      </c>
      <c r="AU28" s="2294"/>
      <c r="AV28" s="2294"/>
      <c r="AW28" s="2294"/>
      <c r="AX28" s="2295"/>
    </row>
    <row r="29" spans="1:50" ht="21.75" customHeight="1">
      <c r="A29" s="2303" t="s">
        <v>125</v>
      </c>
      <c r="B29" s="2370"/>
      <c r="C29" s="2370"/>
      <c r="D29" s="2370"/>
      <c r="E29" s="2371"/>
      <c r="F29" s="1463">
        <v>1</v>
      </c>
      <c r="G29" s="1463">
        <v>1</v>
      </c>
      <c r="H29" s="1463">
        <v>1</v>
      </c>
      <c r="I29" s="1463">
        <v>0</v>
      </c>
      <c r="J29" s="1463">
        <v>0</v>
      </c>
      <c r="K29" s="1463">
        <v>0</v>
      </c>
      <c r="L29" s="1464">
        <v>6</v>
      </c>
      <c r="M29" s="2286">
        <v>105170</v>
      </c>
      <c r="N29" s="2287"/>
      <c r="O29" s="2288">
        <v>18299580</v>
      </c>
      <c r="P29" s="2288"/>
      <c r="Q29" s="2288"/>
      <c r="R29" s="2289"/>
      <c r="S29" s="2301"/>
      <c r="T29" s="2302"/>
      <c r="U29" s="2288"/>
      <c r="V29" s="2288"/>
      <c r="W29" s="2288"/>
      <c r="X29" s="2288"/>
      <c r="Y29" s="2287"/>
      <c r="Z29" s="2287"/>
      <c r="AA29" s="2288"/>
      <c r="AB29" s="2288"/>
      <c r="AC29" s="2288"/>
      <c r="AD29" s="2288"/>
      <c r="AE29" s="2287"/>
      <c r="AF29" s="2287"/>
      <c r="AG29" s="2288"/>
      <c r="AH29" s="2288"/>
      <c r="AI29" s="2288"/>
      <c r="AJ29" s="2289"/>
      <c r="AK29" s="2286">
        <v>105170</v>
      </c>
      <c r="AL29" s="2287"/>
      <c r="AM29" s="2288">
        <v>18299580</v>
      </c>
      <c r="AN29" s="2288"/>
      <c r="AO29" s="2288"/>
      <c r="AP29" s="2289"/>
      <c r="AQ29" s="2290">
        <f t="shared" si="0"/>
        <v>0</v>
      </c>
      <c r="AR29" s="2291"/>
      <c r="AS29" s="2292"/>
      <c r="AT29" s="2296">
        <f t="shared" si="1"/>
        <v>0</v>
      </c>
      <c r="AU29" s="2297"/>
      <c r="AV29" s="2297"/>
      <c r="AW29" s="2297"/>
      <c r="AX29" s="2298"/>
    </row>
    <row r="30" spans="1:50" ht="21.75" customHeight="1">
      <c r="A30" s="2303" t="s">
        <v>126</v>
      </c>
      <c r="B30" s="2304"/>
      <c r="C30" s="2304"/>
      <c r="D30" s="2304"/>
      <c r="E30" s="2305"/>
      <c r="F30" s="1463">
        <v>1</v>
      </c>
      <c r="G30" s="1463">
        <v>1</v>
      </c>
      <c r="H30" s="1463">
        <v>1</v>
      </c>
      <c r="I30" s="1463">
        <v>0</v>
      </c>
      <c r="J30" s="1463">
        <v>0</v>
      </c>
      <c r="K30" s="1463">
        <v>0</v>
      </c>
      <c r="L30" s="1464">
        <v>7</v>
      </c>
      <c r="M30" s="2286">
        <v>12</v>
      </c>
      <c r="N30" s="2287"/>
      <c r="O30" s="2288">
        <v>10200000</v>
      </c>
      <c r="P30" s="2288"/>
      <c r="Q30" s="2288"/>
      <c r="R30" s="2289"/>
      <c r="S30" s="2301"/>
      <c r="T30" s="2302"/>
      <c r="U30" s="2288"/>
      <c r="V30" s="2288"/>
      <c r="W30" s="2288"/>
      <c r="X30" s="2288"/>
      <c r="Y30" s="2287"/>
      <c r="Z30" s="2287"/>
      <c r="AA30" s="2288"/>
      <c r="AB30" s="2288"/>
      <c r="AC30" s="2288"/>
      <c r="AD30" s="2288"/>
      <c r="AE30" s="2287"/>
      <c r="AF30" s="2287"/>
      <c r="AG30" s="2288"/>
      <c r="AH30" s="2288"/>
      <c r="AI30" s="2288"/>
      <c r="AJ30" s="2289"/>
      <c r="AK30" s="2286">
        <v>12</v>
      </c>
      <c r="AL30" s="2287"/>
      <c r="AM30" s="2288">
        <v>10200000</v>
      </c>
      <c r="AN30" s="2288"/>
      <c r="AO30" s="2288"/>
      <c r="AP30" s="2289"/>
      <c r="AQ30" s="2290">
        <f t="shared" si="0"/>
        <v>0</v>
      </c>
      <c r="AR30" s="2291"/>
      <c r="AS30" s="2292"/>
      <c r="AT30" s="2293">
        <f t="shared" si="1"/>
        <v>0</v>
      </c>
      <c r="AU30" s="2294"/>
      <c r="AV30" s="2294"/>
      <c r="AW30" s="2294"/>
      <c r="AX30" s="2295"/>
    </row>
    <row r="31" spans="1:50" ht="21.75" customHeight="1">
      <c r="A31" s="2303" t="s">
        <v>127</v>
      </c>
      <c r="B31" s="2304"/>
      <c r="C31" s="2304"/>
      <c r="D31" s="2304"/>
      <c r="E31" s="2305"/>
      <c r="F31" s="1463">
        <v>1</v>
      </c>
      <c r="G31" s="1463">
        <v>1</v>
      </c>
      <c r="H31" s="1463">
        <v>1</v>
      </c>
      <c r="I31" s="1463">
        <v>0</v>
      </c>
      <c r="J31" s="1463">
        <v>0</v>
      </c>
      <c r="K31" s="1463">
        <v>0</v>
      </c>
      <c r="L31" s="1464">
        <v>9</v>
      </c>
      <c r="M31" s="2286">
        <v>12</v>
      </c>
      <c r="N31" s="2287"/>
      <c r="O31" s="2288">
        <v>6300000</v>
      </c>
      <c r="P31" s="2288"/>
      <c r="Q31" s="2288"/>
      <c r="R31" s="2289"/>
      <c r="S31" s="2301">
        <v>-12</v>
      </c>
      <c r="T31" s="2302"/>
      <c r="U31" s="2288">
        <v>-6300000</v>
      </c>
      <c r="V31" s="2288"/>
      <c r="W31" s="2288"/>
      <c r="X31" s="2288"/>
      <c r="Y31" s="2287"/>
      <c r="Z31" s="2287"/>
      <c r="AA31" s="2288"/>
      <c r="AB31" s="2288"/>
      <c r="AC31" s="2288"/>
      <c r="AD31" s="2288"/>
      <c r="AE31" s="2287"/>
      <c r="AF31" s="2287"/>
      <c r="AG31" s="2288"/>
      <c r="AH31" s="2288"/>
      <c r="AI31" s="2288"/>
      <c r="AJ31" s="2289"/>
      <c r="AK31" s="2286"/>
      <c r="AL31" s="2287"/>
      <c r="AM31" s="2288"/>
      <c r="AN31" s="2288"/>
      <c r="AO31" s="2288"/>
      <c r="AP31" s="2289"/>
      <c r="AQ31" s="2290">
        <f t="shared" si="0"/>
        <v>0</v>
      </c>
      <c r="AR31" s="2291"/>
      <c r="AS31" s="2292"/>
      <c r="AT31" s="2296">
        <f t="shared" si="1"/>
        <v>0</v>
      </c>
      <c r="AU31" s="2297"/>
      <c r="AV31" s="2297"/>
      <c r="AW31" s="2297"/>
      <c r="AX31" s="2298"/>
    </row>
    <row r="32" spans="1:50" ht="21.75" customHeight="1">
      <c r="A32" s="2303" t="s">
        <v>128</v>
      </c>
      <c r="B32" s="2304"/>
      <c r="C32" s="2304"/>
      <c r="D32" s="2304"/>
      <c r="E32" s="2305"/>
      <c r="F32" s="1463">
        <v>1</v>
      </c>
      <c r="G32" s="1463">
        <v>1</v>
      </c>
      <c r="H32" s="1463">
        <v>1</v>
      </c>
      <c r="I32" s="1463">
        <v>0</v>
      </c>
      <c r="J32" s="1463">
        <v>0</v>
      </c>
      <c r="K32" s="1463">
        <v>1</v>
      </c>
      <c r="L32" s="1464">
        <v>0</v>
      </c>
      <c r="M32" s="2286">
        <v>63</v>
      </c>
      <c r="N32" s="2287"/>
      <c r="O32" s="2288">
        <v>3906000</v>
      </c>
      <c r="P32" s="2288"/>
      <c r="Q32" s="2288"/>
      <c r="R32" s="2289"/>
      <c r="S32" s="2301"/>
      <c r="T32" s="2302"/>
      <c r="U32" s="2288"/>
      <c r="V32" s="2288"/>
      <c r="W32" s="2288"/>
      <c r="X32" s="2288"/>
      <c r="Y32" s="2287"/>
      <c r="Z32" s="2287"/>
      <c r="AA32" s="2288"/>
      <c r="AB32" s="2288"/>
      <c r="AC32" s="2288"/>
      <c r="AD32" s="2288"/>
      <c r="AE32" s="2287"/>
      <c r="AF32" s="2287"/>
      <c r="AG32" s="2288"/>
      <c r="AH32" s="2288"/>
      <c r="AI32" s="2288"/>
      <c r="AJ32" s="2289"/>
      <c r="AK32" s="2286">
        <v>80</v>
      </c>
      <c r="AL32" s="2287"/>
      <c r="AM32" s="2288">
        <v>4960000</v>
      </c>
      <c r="AN32" s="2288"/>
      <c r="AO32" s="2288"/>
      <c r="AP32" s="2289"/>
      <c r="AQ32" s="2290">
        <f t="shared" si="0"/>
        <v>17</v>
      </c>
      <c r="AR32" s="2291"/>
      <c r="AS32" s="2292"/>
      <c r="AT32" s="2293">
        <f t="shared" si="1"/>
        <v>1054000</v>
      </c>
      <c r="AU32" s="2294"/>
      <c r="AV32" s="2294"/>
      <c r="AW32" s="2294"/>
      <c r="AX32" s="2295"/>
    </row>
    <row r="33" spans="1:50" ht="21.75" customHeight="1">
      <c r="A33" s="2303" t="s">
        <v>129</v>
      </c>
      <c r="B33" s="2304"/>
      <c r="C33" s="2304"/>
      <c r="D33" s="2304"/>
      <c r="E33" s="2305"/>
      <c r="F33" s="1463">
        <v>1</v>
      </c>
      <c r="G33" s="1463">
        <v>1</v>
      </c>
      <c r="H33" s="1463">
        <v>1</v>
      </c>
      <c r="I33" s="1463">
        <v>0</v>
      </c>
      <c r="J33" s="1463">
        <v>0</v>
      </c>
      <c r="K33" s="1463">
        <v>1</v>
      </c>
      <c r="L33" s="1464">
        <v>1</v>
      </c>
      <c r="M33" s="2286">
        <v>840</v>
      </c>
      <c r="N33" s="2287"/>
      <c r="O33" s="2288">
        <v>168000000</v>
      </c>
      <c r="P33" s="2288"/>
      <c r="Q33" s="2288"/>
      <c r="R33" s="2289"/>
      <c r="S33" s="2301"/>
      <c r="T33" s="2302"/>
      <c r="U33" s="2288"/>
      <c r="V33" s="2288"/>
      <c r="W33" s="2288"/>
      <c r="X33" s="2288"/>
      <c r="Y33" s="2287"/>
      <c r="Z33" s="2287"/>
      <c r="AA33" s="2288"/>
      <c r="AB33" s="2288"/>
      <c r="AC33" s="2288"/>
      <c r="AD33" s="2288"/>
      <c r="AE33" s="2287"/>
      <c r="AF33" s="2287"/>
      <c r="AG33" s="2288"/>
      <c r="AH33" s="2288"/>
      <c r="AI33" s="2288"/>
      <c r="AJ33" s="2289"/>
      <c r="AK33" s="2286">
        <v>915</v>
      </c>
      <c r="AL33" s="2287"/>
      <c r="AM33" s="2288">
        <v>183000000</v>
      </c>
      <c r="AN33" s="2288"/>
      <c r="AO33" s="2288"/>
      <c r="AP33" s="2289"/>
      <c r="AQ33" s="2290">
        <f t="shared" si="0"/>
        <v>75</v>
      </c>
      <c r="AR33" s="2291"/>
      <c r="AS33" s="2292"/>
      <c r="AT33" s="2296">
        <f t="shared" si="1"/>
        <v>15000000</v>
      </c>
      <c r="AU33" s="2297"/>
      <c r="AV33" s="2297"/>
      <c r="AW33" s="2297"/>
      <c r="AX33" s="2298"/>
    </row>
    <row r="34" spans="1:50" ht="21.75" customHeight="1">
      <c r="A34" s="2303" t="s">
        <v>130</v>
      </c>
      <c r="B34" s="2304"/>
      <c r="C34" s="2304"/>
      <c r="D34" s="2304"/>
      <c r="E34" s="2305"/>
      <c r="F34" s="1463">
        <v>1</v>
      </c>
      <c r="G34" s="1463">
        <v>1</v>
      </c>
      <c r="H34" s="1463">
        <v>1</v>
      </c>
      <c r="I34" s="1463">
        <v>0</v>
      </c>
      <c r="J34" s="1463">
        <v>0</v>
      </c>
      <c r="K34" s="1463">
        <v>1</v>
      </c>
      <c r="L34" s="1464">
        <v>2</v>
      </c>
      <c r="M34" s="2286">
        <v>20</v>
      </c>
      <c r="N34" s="2287"/>
      <c r="O34" s="2288">
        <v>9302000</v>
      </c>
      <c r="P34" s="2288"/>
      <c r="Q34" s="2288"/>
      <c r="R34" s="2289"/>
      <c r="S34" s="2301"/>
      <c r="T34" s="2302"/>
      <c r="U34" s="2288"/>
      <c r="V34" s="2288"/>
      <c r="W34" s="2288"/>
      <c r="X34" s="2288"/>
      <c r="Y34" s="2287"/>
      <c r="Z34" s="2287"/>
      <c r="AA34" s="2288"/>
      <c r="AB34" s="2288"/>
      <c r="AC34" s="2288"/>
      <c r="AD34" s="2288"/>
      <c r="AE34" s="2287"/>
      <c r="AF34" s="2287"/>
      <c r="AG34" s="2288"/>
      <c r="AH34" s="2288"/>
      <c r="AI34" s="2288"/>
      <c r="AJ34" s="2289"/>
      <c r="AK34" s="2286">
        <v>23</v>
      </c>
      <c r="AL34" s="2287"/>
      <c r="AM34" s="2288">
        <v>10697300</v>
      </c>
      <c r="AN34" s="2288"/>
      <c r="AO34" s="2288"/>
      <c r="AP34" s="2289"/>
      <c r="AQ34" s="2290">
        <f t="shared" si="0"/>
        <v>3</v>
      </c>
      <c r="AR34" s="2291"/>
      <c r="AS34" s="2292"/>
      <c r="AT34" s="2293">
        <f t="shared" si="1"/>
        <v>1395300</v>
      </c>
      <c r="AU34" s="2294"/>
      <c r="AV34" s="2294"/>
      <c r="AW34" s="2294"/>
      <c r="AX34" s="2295"/>
    </row>
    <row r="35" spans="1:50" ht="21.75" customHeight="1">
      <c r="A35" s="2303" t="s">
        <v>131</v>
      </c>
      <c r="B35" s="2304"/>
      <c r="C35" s="2304"/>
      <c r="D35" s="2304"/>
      <c r="E35" s="2305"/>
      <c r="F35" s="1463">
        <v>1</v>
      </c>
      <c r="G35" s="1463">
        <v>1</v>
      </c>
      <c r="H35" s="1463">
        <v>1</v>
      </c>
      <c r="I35" s="1463">
        <v>0</v>
      </c>
      <c r="J35" s="1463">
        <v>0</v>
      </c>
      <c r="K35" s="1463">
        <v>1</v>
      </c>
      <c r="L35" s="1464">
        <v>3</v>
      </c>
      <c r="M35" s="2286">
        <v>12</v>
      </c>
      <c r="N35" s="2287"/>
      <c r="O35" s="2288">
        <v>2640000</v>
      </c>
      <c r="P35" s="2288"/>
      <c r="Q35" s="2288"/>
      <c r="R35" s="2289"/>
      <c r="S35" s="2301"/>
      <c r="T35" s="2302"/>
      <c r="U35" s="2288"/>
      <c r="V35" s="2288"/>
      <c r="W35" s="2288"/>
      <c r="X35" s="2288"/>
      <c r="Y35" s="2287"/>
      <c r="Z35" s="2287"/>
      <c r="AA35" s="2288"/>
      <c r="AB35" s="2288"/>
      <c r="AC35" s="2288"/>
      <c r="AD35" s="2288"/>
      <c r="AE35" s="2287"/>
      <c r="AF35" s="2287"/>
      <c r="AG35" s="2288"/>
      <c r="AH35" s="2288"/>
      <c r="AI35" s="2288"/>
      <c r="AJ35" s="2289"/>
      <c r="AK35" s="2286">
        <v>12</v>
      </c>
      <c r="AL35" s="2287"/>
      <c r="AM35" s="2288">
        <v>2640000</v>
      </c>
      <c r="AN35" s="2288"/>
      <c r="AO35" s="2288"/>
      <c r="AP35" s="2289"/>
      <c r="AQ35" s="2290">
        <f t="shared" si="0"/>
        <v>0</v>
      </c>
      <c r="AR35" s="2291"/>
      <c r="AS35" s="2292"/>
      <c r="AT35" s="2296">
        <f t="shared" si="1"/>
        <v>0</v>
      </c>
      <c r="AU35" s="2297"/>
      <c r="AV35" s="2297"/>
      <c r="AW35" s="2297"/>
      <c r="AX35" s="2298"/>
    </row>
    <row r="36" spans="1:50" ht="21.75" customHeight="1">
      <c r="A36" s="2303" t="s">
        <v>132</v>
      </c>
      <c r="B36" s="2304"/>
      <c r="C36" s="2304"/>
      <c r="D36" s="2304"/>
      <c r="E36" s="2305"/>
      <c r="F36" s="1463">
        <v>1</v>
      </c>
      <c r="G36" s="1463">
        <v>1</v>
      </c>
      <c r="H36" s="1463">
        <v>9</v>
      </c>
      <c r="I36" s="1463">
        <v>0</v>
      </c>
      <c r="J36" s="1463">
        <v>0</v>
      </c>
      <c r="K36" s="1463">
        <v>0</v>
      </c>
      <c r="L36" s="1464">
        <v>1</v>
      </c>
      <c r="M36" s="2286">
        <v>2242</v>
      </c>
      <c r="N36" s="2287"/>
      <c r="O36" s="2288">
        <v>446158000</v>
      </c>
      <c r="P36" s="2288"/>
      <c r="Q36" s="2288"/>
      <c r="R36" s="2289"/>
      <c r="S36" s="2301"/>
      <c r="T36" s="2302"/>
      <c r="U36" s="2288"/>
      <c r="V36" s="2288"/>
      <c r="W36" s="2288"/>
      <c r="X36" s="2288"/>
      <c r="Y36" s="2287"/>
      <c r="Z36" s="2287"/>
      <c r="AA36" s="2288"/>
      <c r="AB36" s="2288"/>
      <c r="AC36" s="2288"/>
      <c r="AD36" s="2288"/>
      <c r="AE36" s="2287"/>
      <c r="AF36" s="2287"/>
      <c r="AG36" s="2288"/>
      <c r="AH36" s="2288"/>
      <c r="AI36" s="2288"/>
      <c r="AJ36" s="2289"/>
      <c r="AK36" s="2286">
        <v>2295</v>
      </c>
      <c r="AL36" s="2287"/>
      <c r="AM36" s="2288">
        <v>456705000</v>
      </c>
      <c r="AN36" s="2288"/>
      <c r="AO36" s="2288"/>
      <c r="AP36" s="2289"/>
      <c r="AQ36" s="2290">
        <f t="shared" si="0"/>
        <v>53</v>
      </c>
      <c r="AR36" s="2291"/>
      <c r="AS36" s="2292"/>
      <c r="AT36" s="2293">
        <f t="shared" si="1"/>
        <v>10547000</v>
      </c>
      <c r="AU36" s="2294"/>
      <c r="AV36" s="2294"/>
      <c r="AW36" s="2294"/>
      <c r="AX36" s="2295"/>
    </row>
    <row r="37" spans="1:50" ht="21.75" customHeight="1">
      <c r="A37" s="2303" t="s">
        <v>133</v>
      </c>
      <c r="B37" s="2304"/>
      <c r="C37" s="2304"/>
      <c r="D37" s="2304"/>
      <c r="E37" s="2305"/>
      <c r="F37" s="1463">
        <v>1</v>
      </c>
      <c r="G37" s="1463">
        <v>1</v>
      </c>
      <c r="H37" s="1463">
        <v>9</v>
      </c>
      <c r="I37" s="1463">
        <v>0</v>
      </c>
      <c r="J37" s="1463">
        <v>0</v>
      </c>
      <c r="K37" s="1463">
        <v>0</v>
      </c>
      <c r="L37" s="1464">
        <v>2</v>
      </c>
      <c r="M37" s="2286">
        <v>703</v>
      </c>
      <c r="N37" s="2287"/>
      <c r="O37" s="2288">
        <v>7030000</v>
      </c>
      <c r="P37" s="2288"/>
      <c r="Q37" s="2288"/>
      <c r="R37" s="2289"/>
      <c r="S37" s="2301"/>
      <c r="T37" s="2302"/>
      <c r="U37" s="2288"/>
      <c r="V37" s="2288"/>
      <c r="W37" s="2288"/>
      <c r="X37" s="2288"/>
      <c r="Y37" s="2287"/>
      <c r="Z37" s="2287"/>
      <c r="AA37" s="2288"/>
      <c r="AB37" s="2288"/>
      <c r="AC37" s="2288"/>
      <c r="AD37" s="2288"/>
      <c r="AE37" s="2287"/>
      <c r="AF37" s="2287"/>
      <c r="AG37" s="2288"/>
      <c r="AH37" s="2288"/>
      <c r="AI37" s="2288"/>
      <c r="AJ37" s="2289"/>
      <c r="AK37" s="2286">
        <v>741</v>
      </c>
      <c r="AL37" s="2287"/>
      <c r="AM37" s="2288">
        <v>7410000</v>
      </c>
      <c r="AN37" s="2288"/>
      <c r="AO37" s="2288"/>
      <c r="AP37" s="2289"/>
      <c r="AQ37" s="2290">
        <f t="shared" si="0"/>
        <v>38</v>
      </c>
      <c r="AR37" s="2291"/>
      <c r="AS37" s="2292"/>
      <c r="AT37" s="2296">
        <f t="shared" si="1"/>
        <v>380000</v>
      </c>
      <c r="AU37" s="2297"/>
      <c r="AV37" s="2297"/>
      <c r="AW37" s="2297"/>
      <c r="AX37" s="2298"/>
    </row>
    <row r="38" spans="1:50" ht="21.75" customHeight="1">
      <c r="A38" s="2303" t="s">
        <v>134</v>
      </c>
      <c r="B38" s="2304"/>
      <c r="C38" s="2304"/>
      <c r="D38" s="2304"/>
      <c r="E38" s="2305"/>
      <c r="F38" s="1463">
        <v>1</v>
      </c>
      <c r="G38" s="1463">
        <v>2</v>
      </c>
      <c r="H38" s="1463">
        <v>0</v>
      </c>
      <c r="I38" s="1463">
        <v>0</v>
      </c>
      <c r="J38" s="1463">
        <v>0</v>
      </c>
      <c r="K38" s="1463">
        <v>0</v>
      </c>
      <c r="L38" s="1464">
        <v>1</v>
      </c>
      <c r="M38" s="2286">
        <v>2572</v>
      </c>
      <c r="N38" s="2287"/>
      <c r="O38" s="2288">
        <v>524688000</v>
      </c>
      <c r="P38" s="2288"/>
      <c r="Q38" s="2288"/>
      <c r="R38" s="2289"/>
      <c r="S38" s="2301"/>
      <c r="T38" s="2302"/>
      <c r="U38" s="2288"/>
      <c r="V38" s="2288"/>
      <c r="W38" s="2288"/>
      <c r="X38" s="2288"/>
      <c r="Y38" s="2301">
        <v>5</v>
      </c>
      <c r="Z38" s="2302"/>
      <c r="AA38" s="2288">
        <v>1020000</v>
      </c>
      <c r="AB38" s="2288"/>
      <c r="AC38" s="2288"/>
      <c r="AD38" s="2288"/>
      <c r="AE38" s="2287"/>
      <c r="AF38" s="2287"/>
      <c r="AG38" s="2288"/>
      <c r="AH38" s="2288"/>
      <c r="AI38" s="2288"/>
      <c r="AJ38" s="2289"/>
      <c r="AK38" s="2286">
        <v>2552</v>
      </c>
      <c r="AL38" s="2287"/>
      <c r="AM38" s="2288">
        <v>520608000</v>
      </c>
      <c r="AN38" s="2288"/>
      <c r="AO38" s="2288"/>
      <c r="AP38" s="2289"/>
      <c r="AQ38" s="2290">
        <f t="shared" si="0"/>
        <v>-25</v>
      </c>
      <c r="AR38" s="2291"/>
      <c r="AS38" s="2292"/>
      <c r="AT38" s="2293">
        <f t="shared" si="1"/>
        <v>-5100000</v>
      </c>
      <c r="AU38" s="2294"/>
      <c r="AV38" s="2294"/>
      <c r="AW38" s="2294"/>
      <c r="AX38" s="2295"/>
    </row>
    <row r="39" spans="1:50" ht="21.75" customHeight="1">
      <c r="A39" s="2303" t="s">
        <v>135</v>
      </c>
      <c r="B39" s="2304"/>
      <c r="C39" s="2304"/>
      <c r="D39" s="2304"/>
      <c r="E39" s="2305"/>
      <c r="F39" s="1463">
        <v>1</v>
      </c>
      <c r="G39" s="1463">
        <v>2</v>
      </c>
      <c r="H39" s="1463">
        <v>0</v>
      </c>
      <c r="I39" s="1463">
        <v>0</v>
      </c>
      <c r="J39" s="1463">
        <v>0</v>
      </c>
      <c r="K39" s="1463">
        <v>0</v>
      </c>
      <c r="L39" s="1464">
        <v>3</v>
      </c>
      <c r="M39" s="2286">
        <v>3289</v>
      </c>
      <c r="N39" s="2287"/>
      <c r="O39" s="2288">
        <v>697268000</v>
      </c>
      <c r="P39" s="2288"/>
      <c r="Q39" s="2288"/>
      <c r="R39" s="2289"/>
      <c r="S39" s="2301"/>
      <c r="T39" s="2302"/>
      <c r="U39" s="2288"/>
      <c r="V39" s="2288"/>
      <c r="W39" s="2288"/>
      <c r="X39" s="2288"/>
      <c r="Y39" s="2301">
        <v>22</v>
      </c>
      <c r="Z39" s="2302"/>
      <c r="AA39" s="2288">
        <v>4664000</v>
      </c>
      <c r="AB39" s="2288"/>
      <c r="AC39" s="2288"/>
      <c r="AD39" s="2288"/>
      <c r="AE39" s="2287"/>
      <c r="AF39" s="2287"/>
      <c r="AG39" s="2288"/>
      <c r="AH39" s="2288"/>
      <c r="AI39" s="2288"/>
      <c r="AJ39" s="2289"/>
      <c r="AK39" s="2286">
        <v>3285</v>
      </c>
      <c r="AL39" s="2287"/>
      <c r="AM39" s="2288">
        <v>696420000</v>
      </c>
      <c r="AN39" s="2288"/>
      <c r="AO39" s="2288"/>
      <c r="AP39" s="2289"/>
      <c r="AQ39" s="2290">
        <f t="shared" si="0"/>
        <v>-26</v>
      </c>
      <c r="AR39" s="2291"/>
      <c r="AS39" s="2292"/>
      <c r="AT39" s="2296">
        <f t="shared" si="1"/>
        <v>-5512000</v>
      </c>
      <c r="AU39" s="2297"/>
      <c r="AV39" s="2297"/>
      <c r="AW39" s="2297"/>
      <c r="AX39" s="2298"/>
    </row>
    <row r="40" spans="1:50" ht="21.75" customHeight="1">
      <c r="A40" s="2303" t="s">
        <v>136</v>
      </c>
      <c r="B40" s="2304"/>
      <c r="C40" s="2304"/>
      <c r="D40" s="2304"/>
      <c r="E40" s="2305"/>
      <c r="F40" s="1463">
        <v>1</v>
      </c>
      <c r="G40" s="1463">
        <v>2</v>
      </c>
      <c r="H40" s="1463">
        <v>0</v>
      </c>
      <c r="I40" s="1463">
        <v>0</v>
      </c>
      <c r="J40" s="1463">
        <v>0</v>
      </c>
      <c r="K40" s="1463">
        <v>0</v>
      </c>
      <c r="L40" s="1464">
        <v>2</v>
      </c>
      <c r="M40" s="2286">
        <v>851</v>
      </c>
      <c r="N40" s="2287"/>
      <c r="O40" s="2288">
        <v>8510000</v>
      </c>
      <c r="P40" s="2288"/>
      <c r="Q40" s="2288"/>
      <c r="R40" s="2289"/>
      <c r="S40" s="2301"/>
      <c r="T40" s="2302"/>
      <c r="U40" s="2288"/>
      <c r="V40" s="2288"/>
      <c r="W40" s="2288"/>
      <c r="X40" s="2288"/>
      <c r="Y40" s="2287"/>
      <c r="Z40" s="2287"/>
      <c r="AA40" s="2288"/>
      <c r="AB40" s="2288"/>
      <c r="AC40" s="2288"/>
      <c r="AD40" s="2288"/>
      <c r="AE40" s="2287"/>
      <c r="AF40" s="2287"/>
      <c r="AG40" s="2288"/>
      <c r="AH40" s="2288"/>
      <c r="AI40" s="2288"/>
      <c r="AJ40" s="2289"/>
      <c r="AK40" s="2286">
        <v>826</v>
      </c>
      <c r="AL40" s="2287"/>
      <c r="AM40" s="2288">
        <v>8260000</v>
      </c>
      <c r="AN40" s="2288"/>
      <c r="AO40" s="2288"/>
      <c r="AP40" s="2289"/>
      <c r="AQ40" s="2290">
        <f t="shared" si="0"/>
        <v>-25</v>
      </c>
      <c r="AR40" s="2291"/>
      <c r="AS40" s="2292"/>
      <c r="AT40" s="2293">
        <f t="shared" si="1"/>
        <v>-250000</v>
      </c>
      <c r="AU40" s="2294"/>
      <c r="AV40" s="2294"/>
      <c r="AW40" s="2294"/>
      <c r="AX40" s="2295"/>
    </row>
    <row r="41" spans="1:50" ht="21.75" customHeight="1">
      <c r="A41" s="2303" t="s">
        <v>137</v>
      </c>
      <c r="B41" s="2304"/>
      <c r="C41" s="2304"/>
      <c r="D41" s="2304"/>
      <c r="E41" s="2305"/>
      <c r="F41" s="1463">
        <v>1</v>
      </c>
      <c r="G41" s="1463">
        <v>2</v>
      </c>
      <c r="H41" s="1463">
        <v>0</v>
      </c>
      <c r="I41" s="1463">
        <v>0</v>
      </c>
      <c r="J41" s="1463">
        <v>0</v>
      </c>
      <c r="K41" s="1463">
        <v>0</v>
      </c>
      <c r="L41" s="1464">
        <v>4</v>
      </c>
      <c r="M41" s="2286">
        <v>1075</v>
      </c>
      <c r="N41" s="2287"/>
      <c r="O41" s="2288">
        <v>10750000</v>
      </c>
      <c r="P41" s="2288"/>
      <c r="Q41" s="2288"/>
      <c r="R41" s="2289"/>
      <c r="S41" s="2301"/>
      <c r="T41" s="2302"/>
      <c r="U41" s="2288"/>
      <c r="V41" s="2288"/>
      <c r="W41" s="2288"/>
      <c r="X41" s="2288"/>
      <c r="Y41" s="2287"/>
      <c r="Z41" s="2287"/>
      <c r="AA41" s="2288"/>
      <c r="AB41" s="2288"/>
      <c r="AC41" s="2288"/>
      <c r="AD41" s="2288"/>
      <c r="AE41" s="2287"/>
      <c r="AF41" s="2287"/>
      <c r="AG41" s="2288"/>
      <c r="AH41" s="2288"/>
      <c r="AI41" s="2288"/>
      <c r="AJ41" s="2289"/>
      <c r="AK41" s="2286">
        <v>1049</v>
      </c>
      <c r="AL41" s="2287"/>
      <c r="AM41" s="2288">
        <v>10490000</v>
      </c>
      <c r="AN41" s="2288"/>
      <c r="AO41" s="2288"/>
      <c r="AP41" s="2289"/>
      <c r="AQ41" s="2290">
        <f t="shared" si="0"/>
        <v>-26</v>
      </c>
      <c r="AR41" s="2291"/>
      <c r="AS41" s="2292"/>
      <c r="AT41" s="2296">
        <f t="shared" si="1"/>
        <v>-260000</v>
      </c>
      <c r="AU41" s="2297"/>
      <c r="AV41" s="2297"/>
      <c r="AW41" s="2297"/>
      <c r="AX41" s="2298"/>
    </row>
    <row r="42" spans="1:50" ht="21.75" customHeight="1">
      <c r="A42" s="2303" t="s">
        <v>138</v>
      </c>
      <c r="B42" s="2304"/>
      <c r="C42" s="2304"/>
      <c r="D42" s="2304"/>
      <c r="E42" s="2305"/>
      <c r="F42" s="1463">
        <v>1</v>
      </c>
      <c r="G42" s="1463">
        <v>2</v>
      </c>
      <c r="H42" s="1463">
        <v>0</v>
      </c>
      <c r="I42" s="1463">
        <v>0</v>
      </c>
      <c r="J42" s="1463">
        <v>0</v>
      </c>
      <c r="K42" s="1463">
        <v>0</v>
      </c>
      <c r="L42" s="1464">
        <v>7</v>
      </c>
      <c r="M42" s="2286">
        <v>1993</v>
      </c>
      <c r="N42" s="2287"/>
      <c r="O42" s="2288">
        <v>522166000</v>
      </c>
      <c r="P42" s="2288"/>
      <c r="Q42" s="2288"/>
      <c r="R42" s="2289"/>
      <c r="S42" s="2301"/>
      <c r="T42" s="2302"/>
      <c r="U42" s="2288"/>
      <c r="V42" s="2288"/>
      <c r="W42" s="2288"/>
      <c r="X42" s="2288"/>
      <c r="Y42" s="2287">
        <v>-30</v>
      </c>
      <c r="Z42" s="2287"/>
      <c r="AA42" s="2288">
        <v>-7860000</v>
      </c>
      <c r="AB42" s="2288"/>
      <c r="AC42" s="2288"/>
      <c r="AD42" s="2288"/>
      <c r="AE42" s="2287"/>
      <c r="AF42" s="2287"/>
      <c r="AG42" s="2288"/>
      <c r="AH42" s="2288"/>
      <c r="AI42" s="2288"/>
      <c r="AJ42" s="2289"/>
      <c r="AK42" s="2286">
        <v>1933</v>
      </c>
      <c r="AL42" s="2287"/>
      <c r="AM42" s="2288">
        <v>506446000</v>
      </c>
      <c r="AN42" s="2288"/>
      <c r="AO42" s="2288"/>
      <c r="AP42" s="2289"/>
      <c r="AQ42" s="2290">
        <f t="shared" si="0"/>
        <v>-30</v>
      </c>
      <c r="AR42" s="2291"/>
      <c r="AS42" s="2292"/>
      <c r="AT42" s="2293">
        <f t="shared" si="1"/>
        <v>-7860000</v>
      </c>
      <c r="AU42" s="2294"/>
      <c r="AV42" s="2294"/>
      <c r="AW42" s="2294"/>
      <c r="AX42" s="2295"/>
    </row>
    <row r="43" spans="1:50" ht="21.75" customHeight="1">
      <c r="A43" s="2303" t="s">
        <v>139</v>
      </c>
      <c r="B43" s="2304"/>
      <c r="C43" s="2304"/>
      <c r="D43" s="2304"/>
      <c r="E43" s="2305"/>
      <c r="F43" s="1463">
        <v>1</v>
      </c>
      <c r="G43" s="1463">
        <v>2</v>
      </c>
      <c r="H43" s="1463">
        <v>0</v>
      </c>
      <c r="I43" s="1463">
        <v>0</v>
      </c>
      <c r="J43" s="1463">
        <v>0</v>
      </c>
      <c r="K43" s="1463">
        <v>1</v>
      </c>
      <c r="L43" s="1464">
        <v>2</v>
      </c>
      <c r="M43" s="2286">
        <v>27</v>
      </c>
      <c r="N43" s="2287"/>
      <c r="O43" s="2288">
        <v>5670000</v>
      </c>
      <c r="P43" s="2288"/>
      <c r="Q43" s="2288"/>
      <c r="R43" s="2289"/>
      <c r="S43" s="2301"/>
      <c r="T43" s="2302"/>
      <c r="U43" s="2288"/>
      <c r="V43" s="2288"/>
      <c r="W43" s="2288"/>
      <c r="X43" s="2288"/>
      <c r="Y43" s="2287"/>
      <c r="Z43" s="2287"/>
      <c r="AA43" s="2288"/>
      <c r="AB43" s="2288"/>
      <c r="AC43" s="2288"/>
      <c r="AD43" s="2288"/>
      <c r="AE43" s="2287"/>
      <c r="AF43" s="2287"/>
      <c r="AG43" s="2288"/>
      <c r="AH43" s="2288"/>
      <c r="AI43" s="2288"/>
      <c r="AJ43" s="2289"/>
      <c r="AK43" s="2286">
        <v>22</v>
      </c>
      <c r="AL43" s="2287"/>
      <c r="AM43" s="2288">
        <v>4620000</v>
      </c>
      <c r="AN43" s="2288"/>
      <c r="AO43" s="2288"/>
      <c r="AP43" s="2289"/>
      <c r="AQ43" s="2290">
        <f t="shared" si="0"/>
        <v>-5</v>
      </c>
      <c r="AR43" s="2291"/>
      <c r="AS43" s="2292"/>
      <c r="AT43" s="2296">
        <f t="shared" si="1"/>
        <v>-1050000</v>
      </c>
      <c r="AU43" s="2297"/>
      <c r="AV43" s="2297"/>
      <c r="AW43" s="2297"/>
      <c r="AX43" s="2298"/>
    </row>
    <row r="44" spans="1:50" ht="21.75" customHeight="1">
      <c r="A44" s="2303" t="s">
        <v>140</v>
      </c>
      <c r="B44" s="2304"/>
      <c r="C44" s="2304"/>
      <c r="D44" s="2304"/>
      <c r="E44" s="2305"/>
      <c r="F44" s="1463">
        <v>1</v>
      </c>
      <c r="G44" s="1463">
        <v>2</v>
      </c>
      <c r="H44" s="1463">
        <v>0</v>
      </c>
      <c r="I44" s="1463">
        <v>0</v>
      </c>
      <c r="J44" s="1463">
        <v>0</v>
      </c>
      <c r="K44" s="1463">
        <v>1</v>
      </c>
      <c r="L44" s="1464">
        <v>4</v>
      </c>
      <c r="M44" s="2286">
        <v>18</v>
      </c>
      <c r="N44" s="2287"/>
      <c r="O44" s="2288">
        <v>2822400</v>
      </c>
      <c r="P44" s="2288"/>
      <c r="Q44" s="2288"/>
      <c r="R44" s="2289"/>
      <c r="S44" s="2301"/>
      <c r="T44" s="2302"/>
      <c r="U44" s="2288"/>
      <c r="V44" s="2288"/>
      <c r="W44" s="2288"/>
      <c r="X44" s="2288"/>
      <c r="Y44" s="2287"/>
      <c r="Z44" s="2287"/>
      <c r="AA44" s="2288"/>
      <c r="AB44" s="2288"/>
      <c r="AC44" s="2288"/>
      <c r="AD44" s="2288"/>
      <c r="AE44" s="2287"/>
      <c r="AF44" s="2287"/>
      <c r="AG44" s="2288"/>
      <c r="AH44" s="2288"/>
      <c r="AI44" s="2288"/>
      <c r="AJ44" s="2289"/>
      <c r="AK44" s="2286">
        <v>13</v>
      </c>
      <c r="AL44" s="2287"/>
      <c r="AM44" s="2288">
        <v>2038400</v>
      </c>
      <c r="AN44" s="2288"/>
      <c r="AO44" s="2288"/>
      <c r="AP44" s="2289"/>
      <c r="AQ44" s="2290">
        <f t="shared" si="0"/>
        <v>-5</v>
      </c>
      <c r="AR44" s="2291"/>
      <c r="AS44" s="2292"/>
      <c r="AT44" s="2293">
        <f t="shared" si="1"/>
        <v>-784000</v>
      </c>
      <c r="AU44" s="2294"/>
      <c r="AV44" s="2294"/>
      <c r="AW44" s="2294"/>
      <c r="AX44" s="2295"/>
    </row>
    <row r="45" spans="1:50" ht="21.75" customHeight="1">
      <c r="A45" s="2303" t="s">
        <v>141</v>
      </c>
      <c r="B45" s="2304"/>
      <c r="C45" s="2304"/>
      <c r="D45" s="2304"/>
      <c r="E45" s="2305"/>
      <c r="F45" s="1463">
        <v>1</v>
      </c>
      <c r="G45" s="1463">
        <v>2</v>
      </c>
      <c r="H45" s="1463">
        <v>0</v>
      </c>
      <c r="I45" s="1463">
        <v>0</v>
      </c>
      <c r="J45" s="1463">
        <v>0</v>
      </c>
      <c r="K45" s="1463">
        <v>1</v>
      </c>
      <c r="L45" s="1464">
        <v>5</v>
      </c>
      <c r="M45" s="2286">
        <v>9</v>
      </c>
      <c r="N45" s="2287"/>
      <c r="O45" s="2288">
        <v>604800</v>
      </c>
      <c r="P45" s="2288"/>
      <c r="Q45" s="2288"/>
      <c r="R45" s="2289"/>
      <c r="S45" s="2301"/>
      <c r="T45" s="2302"/>
      <c r="U45" s="2288"/>
      <c r="V45" s="2288"/>
      <c r="W45" s="2288"/>
      <c r="X45" s="2288"/>
      <c r="Y45" s="2287"/>
      <c r="Z45" s="2287"/>
      <c r="AA45" s="2288"/>
      <c r="AB45" s="2288"/>
      <c r="AC45" s="2288"/>
      <c r="AD45" s="2288"/>
      <c r="AE45" s="2287"/>
      <c r="AF45" s="2287"/>
      <c r="AG45" s="2288"/>
      <c r="AH45" s="2288"/>
      <c r="AI45" s="2288"/>
      <c r="AJ45" s="2289"/>
      <c r="AK45" s="2286">
        <v>9</v>
      </c>
      <c r="AL45" s="2287"/>
      <c r="AM45" s="2288">
        <v>604800</v>
      </c>
      <c r="AN45" s="2288"/>
      <c r="AO45" s="2288"/>
      <c r="AP45" s="2289"/>
      <c r="AQ45" s="2290">
        <f aca="true" t="shared" si="2" ref="AQ45:AQ76">AK45-(M45+S45+Y45+AE45)</f>
        <v>0</v>
      </c>
      <c r="AR45" s="2291"/>
      <c r="AS45" s="2292"/>
      <c r="AT45" s="2296">
        <f aca="true" t="shared" si="3" ref="AT45:AT77">AM45-(O45+U45+AA45+AG45)</f>
        <v>0</v>
      </c>
      <c r="AU45" s="2297"/>
      <c r="AV45" s="2297"/>
      <c r="AW45" s="2297"/>
      <c r="AX45" s="2298"/>
    </row>
    <row r="46" spans="1:50" ht="21.75" customHeight="1">
      <c r="A46" s="2303" t="s">
        <v>142</v>
      </c>
      <c r="B46" s="2304"/>
      <c r="C46" s="2304"/>
      <c r="D46" s="2304"/>
      <c r="E46" s="2305"/>
      <c r="F46" s="1463">
        <v>1</v>
      </c>
      <c r="G46" s="1463">
        <v>2</v>
      </c>
      <c r="H46" s="1463">
        <v>1</v>
      </c>
      <c r="I46" s="1463">
        <v>0</v>
      </c>
      <c r="J46" s="1463">
        <v>0</v>
      </c>
      <c r="K46" s="1463">
        <v>0</v>
      </c>
      <c r="L46" s="1464">
        <v>1</v>
      </c>
      <c r="M46" s="2286">
        <v>16</v>
      </c>
      <c r="N46" s="2287"/>
      <c r="O46" s="2288">
        <v>7424000</v>
      </c>
      <c r="P46" s="2288"/>
      <c r="Q46" s="2288"/>
      <c r="R46" s="2289"/>
      <c r="S46" s="2301"/>
      <c r="T46" s="2302"/>
      <c r="U46" s="2288"/>
      <c r="V46" s="2288"/>
      <c r="W46" s="2288"/>
      <c r="X46" s="2288"/>
      <c r="Y46" s="2287"/>
      <c r="Z46" s="2287"/>
      <c r="AA46" s="2288"/>
      <c r="AB46" s="2288"/>
      <c r="AC46" s="2288"/>
      <c r="AD46" s="2288"/>
      <c r="AE46" s="2287"/>
      <c r="AF46" s="2287"/>
      <c r="AG46" s="2288"/>
      <c r="AH46" s="2288"/>
      <c r="AI46" s="2288"/>
      <c r="AJ46" s="2289"/>
      <c r="AK46" s="2286">
        <v>18</v>
      </c>
      <c r="AL46" s="2287"/>
      <c r="AM46" s="2288">
        <v>8352000</v>
      </c>
      <c r="AN46" s="2288"/>
      <c r="AO46" s="2288"/>
      <c r="AP46" s="2289"/>
      <c r="AQ46" s="2290">
        <f t="shared" si="2"/>
        <v>2</v>
      </c>
      <c r="AR46" s="2291"/>
      <c r="AS46" s="2292"/>
      <c r="AT46" s="2293">
        <f t="shared" si="3"/>
        <v>928000</v>
      </c>
      <c r="AU46" s="2294"/>
      <c r="AV46" s="2294"/>
      <c r="AW46" s="2294"/>
      <c r="AX46" s="2295"/>
    </row>
    <row r="47" spans="1:50" ht="21.75" customHeight="1">
      <c r="A47" s="2303" t="s">
        <v>143</v>
      </c>
      <c r="B47" s="2304"/>
      <c r="C47" s="2304"/>
      <c r="D47" s="2304"/>
      <c r="E47" s="2305"/>
      <c r="F47" s="1463">
        <v>1</v>
      </c>
      <c r="G47" s="1463">
        <v>2</v>
      </c>
      <c r="H47" s="1463">
        <v>1</v>
      </c>
      <c r="I47" s="1463">
        <v>0</v>
      </c>
      <c r="J47" s="1463">
        <v>0</v>
      </c>
      <c r="K47" s="1463">
        <v>0</v>
      </c>
      <c r="L47" s="1464">
        <v>3</v>
      </c>
      <c r="M47" s="2286">
        <v>128</v>
      </c>
      <c r="N47" s="2287"/>
      <c r="O47" s="2288">
        <v>59392000</v>
      </c>
      <c r="P47" s="2288"/>
      <c r="Q47" s="2288"/>
      <c r="R47" s="2289"/>
      <c r="S47" s="2301"/>
      <c r="T47" s="2302"/>
      <c r="U47" s="2288"/>
      <c r="V47" s="2288"/>
      <c r="W47" s="2288"/>
      <c r="X47" s="2288"/>
      <c r="Y47" s="2287">
        <v>-6</v>
      </c>
      <c r="Z47" s="2287"/>
      <c r="AA47" s="2288">
        <v>-2784000</v>
      </c>
      <c r="AB47" s="2288"/>
      <c r="AC47" s="2288"/>
      <c r="AD47" s="2288"/>
      <c r="AE47" s="2287"/>
      <c r="AF47" s="2287"/>
      <c r="AG47" s="2288"/>
      <c r="AH47" s="2288"/>
      <c r="AI47" s="2288"/>
      <c r="AJ47" s="2289"/>
      <c r="AK47" s="2286">
        <v>121</v>
      </c>
      <c r="AL47" s="2287"/>
      <c r="AM47" s="2288">
        <v>56144000</v>
      </c>
      <c r="AN47" s="2288"/>
      <c r="AO47" s="2288"/>
      <c r="AP47" s="2289"/>
      <c r="AQ47" s="2290">
        <f t="shared" si="2"/>
        <v>-1</v>
      </c>
      <c r="AR47" s="2291"/>
      <c r="AS47" s="2292"/>
      <c r="AT47" s="2296">
        <f t="shared" si="3"/>
        <v>-464000</v>
      </c>
      <c r="AU47" s="2297"/>
      <c r="AV47" s="2297"/>
      <c r="AW47" s="2297"/>
      <c r="AX47" s="2298"/>
    </row>
    <row r="48" spans="1:50" ht="21.75" customHeight="1">
      <c r="A48" s="2303" t="s">
        <v>144</v>
      </c>
      <c r="B48" s="2304"/>
      <c r="C48" s="2304"/>
      <c r="D48" s="2304"/>
      <c r="E48" s="2305"/>
      <c r="F48" s="1463">
        <v>1</v>
      </c>
      <c r="G48" s="1463">
        <v>2</v>
      </c>
      <c r="H48" s="1463">
        <v>1</v>
      </c>
      <c r="I48" s="1463">
        <v>0</v>
      </c>
      <c r="J48" s="1463">
        <v>0</v>
      </c>
      <c r="K48" s="1463">
        <v>0</v>
      </c>
      <c r="L48" s="1464">
        <v>5</v>
      </c>
      <c r="M48" s="2286">
        <v>141</v>
      </c>
      <c r="N48" s="2287"/>
      <c r="O48" s="2288">
        <v>65424000</v>
      </c>
      <c r="P48" s="2288"/>
      <c r="Q48" s="2288"/>
      <c r="R48" s="2289"/>
      <c r="S48" s="2301"/>
      <c r="T48" s="2302"/>
      <c r="U48" s="2288"/>
      <c r="V48" s="2288"/>
      <c r="W48" s="2288"/>
      <c r="X48" s="2288"/>
      <c r="Y48" s="2287">
        <v>-22</v>
      </c>
      <c r="Z48" s="2287"/>
      <c r="AA48" s="2288">
        <v>-10208000</v>
      </c>
      <c r="AB48" s="2288"/>
      <c r="AC48" s="2288"/>
      <c r="AD48" s="2288"/>
      <c r="AE48" s="2287"/>
      <c r="AF48" s="2287"/>
      <c r="AG48" s="2288"/>
      <c r="AH48" s="2288"/>
      <c r="AI48" s="2288"/>
      <c r="AJ48" s="2289"/>
      <c r="AK48" s="2286">
        <v>116</v>
      </c>
      <c r="AL48" s="2287"/>
      <c r="AM48" s="2288">
        <v>53824000</v>
      </c>
      <c r="AN48" s="2288"/>
      <c r="AO48" s="2288"/>
      <c r="AP48" s="2289"/>
      <c r="AQ48" s="2290">
        <f t="shared" si="2"/>
        <v>-3</v>
      </c>
      <c r="AR48" s="2291"/>
      <c r="AS48" s="2292"/>
      <c r="AT48" s="2293">
        <f t="shared" si="3"/>
        <v>-1392000</v>
      </c>
      <c r="AU48" s="2294"/>
      <c r="AV48" s="2294"/>
      <c r="AW48" s="2294"/>
      <c r="AX48" s="2295"/>
    </row>
    <row r="49" spans="1:50" ht="21.75" customHeight="1">
      <c r="A49" s="2303" t="s">
        <v>142</v>
      </c>
      <c r="B49" s="2304"/>
      <c r="C49" s="2304"/>
      <c r="D49" s="2304"/>
      <c r="E49" s="2305"/>
      <c r="F49" s="1463">
        <v>1</v>
      </c>
      <c r="G49" s="1463">
        <v>2</v>
      </c>
      <c r="H49" s="1463">
        <v>1</v>
      </c>
      <c r="I49" s="1463">
        <v>0</v>
      </c>
      <c r="J49" s="1463">
        <v>0</v>
      </c>
      <c r="K49" s="1463">
        <v>0</v>
      </c>
      <c r="L49" s="1464">
        <v>2</v>
      </c>
      <c r="M49" s="2286">
        <v>4</v>
      </c>
      <c r="N49" s="2287"/>
      <c r="O49" s="2288">
        <v>40000</v>
      </c>
      <c r="P49" s="2288"/>
      <c r="Q49" s="2288"/>
      <c r="R49" s="2289"/>
      <c r="S49" s="2301"/>
      <c r="T49" s="2302"/>
      <c r="U49" s="2288"/>
      <c r="V49" s="2288"/>
      <c r="W49" s="2288"/>
      <c r="X49" s="2288"/>
      <c r="Y49" s="2287"/>
      <c r="Z49" s="2287"/>
      <c r="AA49" s="2288"/>
      <c r="AB49" s="2288"/>
      <c r="AC49" s="2288"/>
      <c r="AD49" s="2288"/>
      <c r="AE49" s="2287"/>
      <c r="AF49" s="2287"/>
      <c r="AG49" s="2288"/>
      <c r="AH49" s="2288"/>
      <c r="AI49" s="2288"/>
      <c r="AJ49" s="2289"/>
      <c r="AK49" s="2286">
        <v>6</v>
      </c>
      <c r="AL49" s="2287"/>
      <c r="AM49" s="2288">
        <v>60000</v>
      </c>
      <c r="AN49" s="2288"/>
      <c r="AO49" s="2288"/>
      <c r="AP49" s="2289"/>
      <c r="AQ49" s="2290">
        <f t="shared" si="2"/>
        <v>2</v>
      </c>
      <c r="AR49" s="2291"/>
      <c r="AS49" s="2292"/>
      <c r="AT49" s="2296">
        <f t="shared" si="3"/>
        <v>20000</v>
      </c>
      <c r="AU49" s="2297"/>
      <c r="AV49" s="2297"/>
      <c r="AW49" s="2297"/>
      <c r="AX49" s="2298"/>
    </row>
    <row r="50" spans="1:50" ht="21.75" customHeight="1">
      <c r="A50" s="2303" t="s">
        <v>143</v>
      </c>
      <c r="B50" s="2304"/>
      <c r="C50" s="2304"/>
      <c r="D50" s="2304"/>
      <c r="E50" s="2305"/>
      <c r="F50" s="1463">
        <v>1</v>
      </c>
      <c r="G50" s="1463">
        <v>2</v>
      </c>
      <c r="H50" s="1463">
        <v>1</v>
      </c>
      <c r="I50" s="1463">
        <v>0</v>
      </c>
      <c r="J50" s="1463">
        <v>0</v>
      </c>
      <c r="K50" s="1463">
        <v>0</v>
      </c>
      <c r="L50" s="1464">
        <v>4</v>
      </c>
      <c r="M50" s="2286">
        <v>38</v>
      </c>
      <c r="N50" s="2287"/>
      <c r="O50" s="2288">
        <v>380000</v>
      </c>
      <c r="P50" s="2288"/>
      <c r="Q50" s="2288"/>
      <c r="R50" s="2289"/>
      <c r="S50" s="2301"/>
      <c r="T50" s="2302"/>
      <c r="U50" s="2288"/>
      <c r="V50" s="2288"/>
      <c r="W50" s="2288"/>
      <c r="X50" s="2288"/>
      <c r="Y50" s="2287"/>
      <c r="Z50" s="2287"/>
      <c r="AA50" s="2288"/>
      <c r="AB50" s="2288"/>
      <c r="AC50" s="2288"/>
      <c r="AD50" s="2288"/>
      <c r="AE50" s="2287"/>
      <c r="AF50" s="2287"/>
      <c r="AG50" s="2288"/>
      <c r="AH50" s="2288"/>
      <c r="AI50" s="2288"/>
      <c r="AJ50" s="2289"/>
      <c r="AK50" s="2286">
        <v>22</v>
      </c>
      <c r="AL50" s="2287"/>
      <c r="AM50" s="2288">
        <v>220000</v>
      </c>
      <c r="AN50" s="2288"/>
      <c r="AO50" s="2288"/>
      <c r="AP50" s="2289"/>
      <c r="AQ50" s="2290">
        <f t="shared" si="2"/>
        <v>-16</v>
      </c>
      <c r="AR50" s="2291"/>
      <c r="AS50" s="2292"/>
      <c r="AT50" s="2293">
        <f t="shared" si="3"/>
        <v>-160000</v>
      </c>
      <c r="AU50" s="2294"/>
      <c r="AV50" s="2294"/>
      <c r="AW50" s="2294"/>
      <c r="AX50" s="2295"/>
    </row>
    <row r="51" spans="1:50" ht="21.75" customHeight="1">
      <c r="A51" s="2303" t="s">
        <v>144</v>
      </c>
      <c r="B51" s="2304"/>
      <c r="C51" s="2304"/>
      <c r="D51" s="2304"/>
      <c r="E51" s="2305"/>
      <c r="F51" s="1463">
        <v>1</v>
      </c>
      <c r="G51" s="1463">
        <v>2</v>
      </c>
      <c r="H51" s="1463">
        <v>1</v>
      </c>
      <c r="I51" s="1463">
        <v>0</v>
      </c>
      <c r="J51" s="1463">
        <v>0</v>
      </c>
      <c r="K51" s="1463">
        <v>0</v>
      </c>
      <c r="L51" s="1464">
        <v>6</v>
      </c>
      <c r="M51" s="2286">
        <v>49</v>
      </c>
      <c r="N51" s="2287"/>
      <c r="O51" s="2288">
        <v>490000</v>
      </c>
      <c r="P51" s="2288"/>
      <c r="Q51" s="2288"/>
      <c r="R51" s="2289"/>
      <c r="S51" s="2301"/>
      <c r="T51" s="2302"/>
      <c r="U51" s="2288"/>
      <c r="V51" s="2288"/>
      <c r="W51" s="2288"/>
      <c r="X51" s="2288"/>
      <c r="Y51" s="2287"/>
      <c r="Z51" s="2287"/>
      <c r="AA51" s="2288"/>
      <c r="AB51" s="2288"/>
      <c r="AC51" s="2288"/>
      <c r="AD51" s="2288"/>
      <c r="AE51" s="2287"/>
      <c r="AF51" s="2287"/>
      <c r="AG51" s="2288"/>
      <c r="AH51" s="2288"/>
      <c r="AI51" s="2288"/>
      <c r="AJ51" s="2289"/>
      <c r="AK51" s="2286">
        <v>46</v>
      </c>
      <c r="AL51" s="2287"/>
      <c r="AM51" s="2288">
        <v>460000</v>
      </c>
      <c r="AN51" s="2288"/>
      <c r="AO51" s="2288"/>
      <c r="AP51" s="2289"/>
      <c r="AQ51" s="2290">
        <f t="shared" si="2"/>
        <v>-3</v>
      </c>
      <c r="AR51" s="2291"/>
      <c r="AS51" s="2292"/>
      <c r="AT51" s="2296">
        <f t="shared" si="3"/>
        <v>-30000</v>
      </c>
      <c r="AU51" s="2297"/>
      <c r="AV51" s="2297"/>
      <c r="AW51" s="2297"/>
      <c r="AX51" s="2298"/>
    </row>
    <row r="52" spans="1:50" ht="21.75" customHeight="1">
      <c r="A52" s="2303" t="s">
        <v>145</v>
      </c>
      <c r="B52" s="2304"/>
      <c r="C52" s="2304"/>
      <c r="D52" s="2304"/>
      <c r="E52" s="2305"/>
      <c r="F52" s="1463">
        <v>1</v>
      </c>
      <c r="G52" s="1463">
        <v>2</v>
      </c>
      <c r="H52" s="1463">
        <v>1</v>
      </c>
      <c r="I52" s="1463">
        <v>0</v>
      </c>
      <c r="J52" s="1463">
        <v>0</v>
      </c>
      <c r="K52" s="1463">
        <v>1</v>
      </c>
      <c r="L52" s="1464">
        <v>1</v>
      </c>
      <c r="M52" s="2286">
        <v>1</v>
      </c>
      <c r="N52" s="2287"/>
      <c r="O52" s="2288">
        <v>464000</v>
      </c>
      <c r="P52" s="2288"/>
      <c r="Q52" s="2288"/>
      <c r="R52" s="2289"/>
      <c r="S52" s="2301"/>
      <c r="T52" s="2302"/>
      <c r="U52" s="2288"/>
      <c r="V52" s="2288"/>
      <c r="W52" s="2288"/>
      <c r="X52" s="2288"/>
      <c r="Y52" s="2287"/>
      <c r="Z52" s="2287"/>
      <c r="AA52" s="2288"/>
      <c r="AB52" s="2288"/>
      <c r="AC52" s="2288"/>
      <c r="AD52" s="2288"/>
      <c r="AE52" s="2287"/>
      <c r="AF52" s="2287"/>
      <c r="AG52" s="2288"/>
      <c r="AH52" s="2288"/>
      <c r="AI52" s="2288"/>
      <c r="AJ52" s="2289"/>
      <c r="AK52" s="2286">
        <v>1</v>
      </c>
      <c r="AL52" s="2287"/>
      <c r="AM52" s="2288">
        <v>464000</v>
      </c>
      <c r="AN52" s="2288"/>
      <c r="AO52" s="2288"/>
      <c r="AP52" s="2289"/>
      <c r="AQ52" s="2290">
        <f t="shared" si="2"/>
        <v>0</v>
      </c>
      <c r="AR52" s="2291"/>
      <c r="AS52" s="2292"/>
      <c r="AT52" s="2293">
        <f t="shared" si="3"/>
        <v>0</v>
      </c>
      <c r="AU52" s="2294"/>
      <c r="AV52" s="2294"/>
      <c r="AW52" s="2294"/>
      <c r="AX52" s="2295"/>
    </row>
    <row r="53" spans="1:50" ht="21.75" customHeight="1">
      <c r="A53" s="2303" t="s">
        <v>146</v>
      </c>
      <c r="B53" s="2304"/>
      <c r="C53" s="2304"/>
      <c r="D53" s="2304"/>
      <c r="E53" s="2305"/>
      <c r="F53" s="1463">
        <v>1</v>
      </c>
      <c r="G53" s="1463">
        <v>2</v>
      </c>
      <c r="H53" s="1463">
        <v>1</v>
      </c>
      <c r="I53" s="1463">
        <v>0</v>
      </c>
      <c r="J53" s="1463">
        <v>0</v>
      </c>
      <c r="K53" s="1463">
        <v>1</v>
      </c>
      <c r="L53" s="1464">
        <v>2</v>
      </c>
      <c r="M53" s="2286">
        <v>6</v>
      </c>
      <c r="N53" s="2287"/>
      <c r="O53" s="2288">
        <v>1440000</v>
      </c>
      <c r="P53" s="2288"/>
      <c r="Q53" s="2288"/>
      <c r="R53" s="2289"/>
      <c r="S53" s="2301"/>
      <c r="T53" s="2302"/>
      <c r="U53" s="2288"/>
      <c r="V53" s="2288"/>
      <c r="W53" s="2288"/>
      <c r="X53" s="2288"/>
      <c r="Y53" s="2287"/>
      <c r="Z53" s="2287"/>
      <c r="AA53" s="2288"/>
      <c r="AB53" s="2288"/>
      <c r="AC53" s="2288"/>
      <c r="AD53" s="2288"/>
      <c r="AE53" s="2287"/>
      <c r="AF53" s="2287"/>
      <c r="AG53" s="2288"/>
      <c r="AH53" s="2288"/>
      <c r="AI53" s="2288"/>
      <c r="AJ53" s="2289"/>
      <c r="AK53" s="2286">
        <v>6</v>
      </c>
      <c r="AL53" s="2287"/>
      <c r="AM53" s="2288">
        <v>1440000</v>
      </c>
      <c r="AN53" s="2288"/>
      <c r="AO53" s="2288"/>
      <c r="AP53" s="2289"/>
      <c r="AQ53" s="2290">
        <f t="shared" si="2"/>
        <v>0</v>
      </c>
      <c r="AR53" s="2291"/>
      <c r="AS53" s="2292"/>
      <c r="AT53" s="2296">
        <f t="shared" si="3"/>
        <v>0</v>
      </c>
      <c r="AU53" s="2297"/>
      <c r="AV53" s="2297"/>
      <c r="AW53" s="2297"/>
      <c r="AX53" s="2298"/>
    </row>
    <row r="54" spans="1:50" ht="21.75" customHeight="1">
      <c r="A54" s="2303" t="s">
        <v>147</v>
      </c>
      <c r="B54" s="2304"/>
      <c r="C54" s="2304"/>
      <c r="D54" s="2304"/>
      <c r="E54" s="2305"/>
      <c r="F54" s="1463">
        <v>1</v>
      </c>
      <c r="G54" s="1463">
        <v>2</v>
      </c>
      <c r="H54" s="1463">
        <v>2</v>
      </c>
      <c r="I54" s="1463">
        <v>0</v>
      </c>
      <c r="J54" s="1463">
        <v>0</v>
      </c>
      <c r="K54" s="1463">
        <v>0</v>
      </c>
      <c r="L54" s="1464">
        <v>1</v>
      </c>
      <c r="M54" s="2286">
        <v>618</v>
      </c>
      <c r="N54" s="2287"/>
      <c r="O54" s="2288">
        <v>64890000</v>
      </c>
      <c r="P54" s="2288"/>
      <c r="Q54" s="2288"/>
      <c r="R54" s="2289"/>
      <c r="S54" s="2301"/>
      <c r="T54" s="2302"/>
      <c r="U54" s="2288"/>
      <c r="V54" s="2288"/>
      <c r="W54" s="2288"/>
      <c r="X54" s="2288"/>
      <c r="Y54" s="2287"/>
      <c r="Z54" s="2287"/>
      <c r="AA54" s="2288"/>
      <c r="AB54" s="2288"/>
      <c r="AC54" s="2288"/>
      <c r="AD54" s="2288"/>
      <c r="AE54" s="2287"/>
      <c r="AF54" s="2287"/>
      <c r="AG54" s="2288"/>
      <c r="AH54" s="2288"/>
      <c r="AI54" s="2288"/>
      <c r="AJ54" s="2289"/>
      <c r="AK54" s="2286">
        <v>618</v>
      </c>
      <c r="AL54" s="2287"/>
      <c r="AM54" s="2288">
        <v>64890000</v>
      </c>
      <c r="AN54" s="2288"/>
      <c r="AO54" s="2288"/>
      <c r="AP54" s="2289"/>
      <c r="AQ54" s="2290">
        <f t="shared" si="2"/>
        <v>0</v>
      </c>
      <c r="AR54" s="2291"/>
      <c r="AS54" s="2292"/>
      <c r="AT54" s="2293">
        <f t="shared" si="3"/>
        <v>0</v>
      </c>
      <c r="AU54" s="2294"/>
      <c r="AV54" s="2294"/>
      <c r="AW54" s="2294"/>
      <c r="AX54" s="2295"/>
    </row>
    <row r="55" spans="1:50" ht="21.75" customHeight="1">
      <c r="A55" s="2303" t="s">
        <v>148</v>
      </c>
      <c r="B55" s="2304"/>
      <c r="C55" s="2304"/>
      <c r="D55" s="2304"/>
      <c r="E55" s="2305"/>
      <c r="F55" s="1463">
        <v>1</v>
      </c>
      <c r="G55" s="1463">
        <v>2</v>
      </c>
      <c r="H55" s="1463">
        <v>2</v>
      </c>
      <c r="I55" s="1463">
        <v>0</v>
      </c>
      <c r="J55" s="1463">
        <v>0</v>
      </c>
      <c r="K55" s="1463">
        <v>0</v>
      </c>
      <c r="L55" s="1464">
        <v>2</v>
      </c>
      <c r="M55" s="2286">
        <v>88</v>
      </c>
      <c r="N55" s="2287"/>
      <c r="O55" s="2288">
        <v>5192000</v>
      </c>
      <c r="P55" s="2288"/>
      <c r="Q55" s="2288"/>
      <c r="R55" s="2289"/>
      <c r="S55" s="2301"/>
      <c r="T55" s="2302"/>
      <c r="U55" s="2288"/>
      <c r="V55" s="2288"/>
      <c r="W55" s="2288"/>
      <c r="X55" s="2288"/>
      <c r="Y55" s="2287"/>
      <c r="Z55" s="2287"/>
      <c r="AA55" s="2288"/>
      <c r="AB55" s="2288"/>
      <c r="AC55" s="2288"/>
      <c r="AD55" s="2288"/>
      <c r="AE55" s="2287"/>
      <c r="AF55" s="2287"/>
      <c r="AG55" s="2288"/>
      <c r="AH55" s="2288"/>
      <c r="AI55" s="2288"/>
      <c r="AJ55" s="2289"/>
      <c r="AK55" s="2286">
        <v>91</v>
      </c>
      <c r="AL55" s="2287"/>
      <c r="AM55" s="2288">
        <v>5369000</v>
      </c>
      <c r="AN55" s="2288"/>
      <c r="AO55" s="2288"/>
      <c r="AP55" s="2289"/>
      <c r="AQ55" s="2290">
        <f t="shared" si="2"/>
        <v>3</v>
      </c>
      <c r="AR55" s="2291"/>
      <c r="AS55" s="2292"/>
      <c r="AT55" s="2296">
        <f t="shared" si="3"/>
        <v>177000</v>
      </c>
      <c r="AU55" s="2297"/>
      <c r="AV55" s="2297"/>
      <c r="AW55" s="2297"/>
      <c r="AX55" s="2298"/>
    </row>
    <row r="56" spans="1:50" ht="21.75" customHeight="1">
      <c r="A56" s="2303" t="s">
        <v>149</v>
      </c>
      <c r="B56" s="2304"/>
      <c r="C56" s="2304"/>
      <c r="D56" s="2304"/>
      <c r="E56" s="2305"/>
      <c r="F56" s="1463">
        <v>1</v>
      </c>
      <c r="G56" s="1463">
        <v>2</v>
      </c>
      <c r="H56" s="1463">
        <v>4</v>
      </c>
      <c r="I56" s="1463">
        <v>0</v>
      </c>
      <c r="J56" s="1463">
        <v>0</v>
      </c>
      <c r="K56" s="1463">
        <v>0</v>
      </c>
      <c r="L56" s="1464">
        <v>1</v>
      </c>
      <c r="M56" s="2286">
        <v>2389</v>
      </c>
      <c r="N56" s="2287"/>
      <c r="O56" s="2288">
        <v>54947000</v>
      </c>
      <c r="P56" s="2288"/>
      <c r="Q56" s="2288"/>
      <c r="R56" s="2289"/>
      <c r="S56" s="2301"/>
      <c r="T56" s="2302"/>
      <c r="U56" s="2288"/>
      <c r="V56" s="2288"/>
      <c r="W56" s="2288"/>
      <c r="X56" s="2288"/>
      <c r="Y56" s="2287"/>
      <c r="Z56" s="2287"/>
      <c r="AA56" s="2288"/>
      <c r="AB56" s="2288"/>
      <c r="AC56" s="2288"/>
      <c r="AD56" s="2288"/>
      <c r="AE56" s="2287"/>
      <c r="AF56" s="2287"/>
      <c r="AG56" s="2288"/>
      <c r="AH56" s="2288"/>
      <c r="AI56" s="2288"/>
      <c r="AJ56" s="2289"/>
      <c r="AK56" s="2286">
        <v>2346</v>
      </c>
      <c r="AL56" s="2287"/>
      <c r="AM56" s="2288">
        <v>53958000</v>
      </c>
      <c r="AN56" s="2288"/>
      <c r="AO56" s="2288"/>
      <c r="AP56" s="2289"/>
      <c r="AQ56" s="2290">
        <f t="shared" si="2"/>
        <v>-43</v>
      </c>
      <c r="AR56" s="2291"/>
      <c r="AS56" s="2292"/>
      <c r="AT56" s="2293">
        <f t="shared" si="3"/>
        <v>-989000</v>
      </c>
      <c r="AU56" s="2294"/>
      <c r="AV56" s="2294"/>
      <c r="AW56" s="2294"/>
      <c r="AX56" s="2295"/>
    </row>
    <row r="57" spans="1:50" ht="21.75" customHeight="1">
      <c r="A57" s="2303" t="s">
        <v>150</v>
      </c>
      <c r="B57" s="2304"/>
      <c r="C57" s="2304"/>
      <c r="D57" s="2304"/>
      <c r="E57" s="2305"/>
      <c r="F57" s="1463">
        <v>1</v>
      </c>
      <c r="G57" s="1463">
        <v>2</v>
      </c>
      <c r="H57" s="1463">
        <v>4</v>
      </c>
      <c r="I57" s="1463">
        <v>0</v>
      </c>
      <c r="J57" s="1463">
        <v>0</v>
      </c>
      <c r="K57" s="1463">
        <v>0</v>
      </c>
      <c r="L57" s="1464">
        <v>2</v>
      </c>
      <c r="M57" s="2286">
        <v>642</v>
      </c>
      <c r="N57" s="2287"/>
      <c r="O57" s="2288">
        <v>20672400</v>
      </c>
      <c r="P57" s="2288"/>
      <c r="Q57" s="2288"/>
      <c r="R57" s="2289"/>
      <c r="S57" s="2301"/>
      <c r="T57" s="2302"/>
      <c r="U57" s="2288"/>
      <c r="V57" s="2288"/>
      <c r="W57" s="2288"/>
      <c r="X57" s="2288"/>
      <c r="Y57" s="2287"/>
      <c r="Z57" s="2287"/>
      <c r="AA57" s="2288"/>
      <c r="AB57" s="2288"/>
      <c r="AC57" s="2288"/>
      <c r="AD57" s="2288"/>
      <c r="AE57" s="2287"/>
      <c r="AF57" s="2287"/>
      <c r="AG57" s="2288"/>
      <c r="AH57" s="2288"/>
      <c r="AI57" s="2288"/>
      <c r="AJ57" s="2289"/>
      <c r="AK57" s="2286">
        <v>673</v>
      </c>
      <c r="AL57" s="2287"/>
      <c r="AM57" s="2288">
        <v>21670600</v>
      </c>
      <c r="AN57" s="2288"/>
      <c r="AO57" s="2288"/>
      <c r="AP57" s="2289"/>
      <c r="AQ57" s="2290">
        <f t="shared" si="2"/>
        <v>31</v>
      </c>
      <c r="AR57" s="2291"/>
      <c r="AS57" s="2292"/>
      <c r="AT57" s="2296">
        <f t="shared" si="3"/>
        <v>998200</v>
      </c>
      <c r="AU57" s="2297"/>
      <c r="AV57" s="2297"/>
      <c r="AW57" s="2297"/>
      <c r="AX57" s="2298"/>
    </row>
    <row r="58" spans="1:50" ht="21.75" customHeight="1">
      <c r="A58" s="2299" t="s">
        <v>151</v>
      </c>
      <c r="B58" s="2300"/>
      <c r="C58" s="2300"/>
      <c r="D58" s="2300"/>
      <c r="E58" s="2300"/>
      <c r="F58" s="1463">
        <v>1</v>
      </c>
      <c r="G58" s="1463">
        <v>2</v>
      </c>
      <c r="H58" s="1463">
        <v>4</v>
      </c>
      <c r="I58" s="1463">
        <v>0</v>
      </c>
      <c r="J58" s="1463">
        <v>0</v>
      </c>
      <c r="K58" s="1463">
        <v>0</v>
      </c>
      <c r="L58" s="1464">
        <v>3</v>
      </c>
      <c r="M58" s="2286">
        <v>65</v>
      </c>
      <c r="N58" s="2287"/>
      <c r="O58" s="2288">
        <v>1300000</v>
      </c>
      <c r="P58" s="2288"/>
      <c r="Q58" s="2288"/>
      <c r="R58" s="2289"/>
      <c r="S58" s="2301"/>
      <c r="T58" s="2302"/>
      <c r="U58" s="2288"/>
      <c r="V58" s="2288"/>
      <c r="W58" s="2288"/>
      <c r="X58" s="2288"/>
      <c r="Y58" s="2287"/>
      <c r="Z58" s="2287"/>
      <c r="AA58" s="2288"/>
      <c r="AB58" s="2288"/>
      <c r="AC58" s="2288"/>
      <c r="AD58" s="2288"/>
      <c r="AE58" s="2287"/>
      <c r="AF58" s="2287"/>
      <c r="AG58" s="2288"/>
      <c r="AH58" s="2288"/>
      <c r="AI58" s="2288"/>
      <c r="AJ58" s="2289"/>
      <c r="AK58" s="2286">
        <v>16</v>
      </c>
      <c r="AL58" s="2287"/>
      <c r="AM58" s="2288">
        <v>320000</v>
      </c>
      <c r="AN58" s="2288"/>
      <c r="AO58" s="2288"/>
      <c r="AP58" s="2289"/>
      <c r="AQ58" s="2290">
        <f t="shared" si="2"/>
        <v>-49</v>
      </c>
      <c r="AR58" s="2291"/>
      <c r="AS58" s="2292"/>
      <c r="AT58" s="2293">
        <f t="shared" si="3"/>
        <v>-980000</v>
      </c>
      <c r="AU58" s="2294"/>
      <c r="AV58" s="2294"/>
      <c r="AW58" s="2294"/>
      <c r="AX58" s="2295"/>
    </row>
    <row r="59" spans="1:50" ht="21.75" customHeight="1">
      <c r="A59" s="2299" t="s">
        <v>152</v>
      </c>
      <c r="B59" s="2300"/>
      <c r="C59" s="2300"/>
      <c r="D59" s="2300"/>
      <c r="E59" s="2300"/>
      <c r="F59" s="1463">
        <v>1</v>
      </c>
      <c r="G59" s="1463">
        <v>2</v>
      </c>
      <c r="H59" s="1463">
        <v>4</v>
      </c>
      <c r="I59" s="1463">
        <v>0</v>
      </c>
      <c r="J59" s="1463">
        <v>0</v>
      </c>
      <c r="K59" s="1463">
        <v>0</v>
      </c>
      <c r="L59" s="1464">
        <v>5</v>
      </c>
      <c r="M59" s="2286">
        <v>47</v>
      </c>
      <c r="N59" s="2287"/>
      <c r="O59" s="2288">
        <v>1880000</v>
      </c>
      <c r="P59" s="2288"/>
      <c r="Q59" s="2288"/>
      <c r="R59" s="2289"/>
      <c r="S59" s="2301"/>
      <c r="T59" s="2302"/>
      <c r="U59" s="2288"/>
      <c r="V59" s="2288"/>
      <c r="W59" s="2288"/>
      <c r="X59" s="2288"/>
      <c r="Y59" s="2287"/>
      <c r="Z59" s="2287"/>
      <c r="AA59" s="2288"/>
      <c r="AB59" s="2288"/>
      <c r="AC59" s="2288"/>
      <c r="AD59" s="2288"/>
      <c r="AE59" s="2287"/>
      <c r="AF59" s="2287"/>
      <c r="AG59" s="2288"/>
      <c r="AH59" s="2288"/>
      <c r="AI59" s="2288"/>
      <c r="AJ59" s="2289"/>
      <c r="AK59" s="2286">
        <v>55</v>
      </c>
      <c r="AL59" s="2287"/>
      <c r="AM59" s="2288">
        <v>2200000</v>
      </c>
      <c r="AN59" s="2288"/>
      <c r="AO59" s="2288"/>
      <c r="AP59" s="2289"/>
      <c r="AQ59" s="2290">
        <f t="shared" si="2"/>
        <v>8</v>
      </c>
      <c r="AR59" s="2291"/>
      <c r="AS59" s="2292"/>
      <c r="AT59" s="2296">
        <f t="shared" si="3"/>
        <v>320000</v>
      </c>
      <c r="AU59" s="2297"/>
      <c r="AV59" s="2297"/>
      <c r="AW59" s="2297"/>
      <c r="AX59" s="2298"/>
    </row>
    <row r="60" spans="1:50" ht="21.75" customHeight="1">
      <c r="A60" s="2299" t="s">
        <v>153</v>
      </c>
      <c r="B60" s="2300"/>
      <c r="C60" s="2300"/>
      <c r="D60" s="2300"/>
      <c r="E60" s="2300"/>
      <c r="F60" s="1463">
        <v>1</v>
      </c>
      <c r="G60" s="1463">
        <v>2</v>
      </c>
      <c r="H60" s="1463">
        <v>4</v>
      </c>
      <c r="I60" s="1463">
        <v>0</v>
      </c>
      <c r="J60" s="1463">
        <v>0</v>
      </c>
      <c r="K60" s="1463">
        <v>0</v>
      </c>
      <c r="L60" s="1464">
        <v>6</v>
      </c>
      <c r="M60" s="2286">
        <v>6</v>
      </c>
      <c r="N60" s="2287"/>
      <c r="O60" s="2288">
        <v>120000</v>
      </c>
      <c r="P60" s="2288"/>
      <c r="Q60" s="2288"/>
      <c r="R60" s="2289"/>
      <c r="S60" s="2301"/>
      <c r="T60" s="2302"/>
      <c r="U60" s="2288"/>
      <c r="V60" s="2288"/>
      <c r="W60" s="2288"/>
      <c r="X60" s="2288"/>
      <c r="Y60" s="2287"/>
      <c r="Z60" s="2287"/>
      <c r="AA60" s="2288"/>
      <c r="AB60" s="2288"/>
      <c r="AC60" s="2288"/>
      <c r="AD60" s="2288"/>
      <c r="AE60" s="2287"/>
      <c r="AF60" s="2287"/>
      <c r="AG60" s="2288"/>
      <c r="AH60" s="2288"/>
      <c r="AI60" s="2288"/>
      <c r="AJ60" s="2289"/>
      <c r="AK60" s="2286">
        <v>23</v>
      </c>
      <c r="AL60" s="2287"/>
      <c r="AM60" s="2288">
        <v>460000</v>
      </c>
      <c r="AN60" s="2288"/>
      <c r="AO60" s="2288"/>
      <c r="AP60" s="2289"/>
      <c r="AQ60" s="2290">
        <f t="shared" si="2"/>
        <v>17</v>
      </c>
      <c r="AR60" s="2291"/>
      <c r="AS60" s="2292"/>
      <c r="AT60" s="2293">
        <f t="shared" si="3"/>
        <v>340000</v>
      </c>
      <c r="AU60" s="2294"/>
      <c r="AV60" s="2294"/>
      <c r="AW60" s="2294"/>
      <c r="AX60" s="2295"/>
    </row>
    <row r="61" spans="1:50" ht="21.75" customHeight="1">
      <c r="A61" s="2299" t="s">
        <v>154</v>
      </c>
      <c r="B61" s="2300"/>
      <c r="C61" s="2300"/>
      <c r="D61" s="2300"/>
      <c r="E61" s="2300"/>
      <c r="F61" s="1463">
        <v>1</v>
      </c>
      <c r="G61" s="1463">
        <v>2</v>
      </c>
      <c r="H61" s="1463">
        <v>4</v>
      </c>
      <c r="I61" s="1463">
        <v>0</v>
      </c>
      <c r="J61" s="1463">
        <v>0</v>
      </c>
      <c r="K61" s="1463">
        <v>0</v>
      </c>
      <c r="L61" s="1464">
        <v>7</v>
      </c>
      <c r="M61" s="2286">
        <v>115</v>
      </c>
      <c r="N61" s="2287"/>
      <c r="O61" s="2288">
        <v>6900000</v>
      </c>
      <c r="P61" s="2288"/>
      <c r="Q61" s="2288"/>
      <c r="R61" s="2289"/>
      <c r="S61" s="2301"/>
      <c r="T61" s="2302"/>
      <c r="U61" s="2288"/>
      <c r="V61" s="2288"/>
      <c r="W61" s="2288"/>
      <c r="X61" s="2288"/>
      <c r="Y61" s="2287"/>
      <c r="Z61" s="2287"/>
      <c r="AA61" s="2288"/>
      <c r="AB61" s="2288"/>
      <c r="AC61" s="2288"/>
      <c r="AD61" s="2288"/>
      <c r="AE61" s="2287"/>
      <c r="AF61" s="2287"/>
      <c r="AG61" s="2288"/>
      <c r="AH61" s="2288"/>
      <c r="AI61" s="2288"/>
      <c r="AJ61" s="2289"/>
      <c r="AK61" s="2286">
        <v>46</v>
      </c>
      <c r="AL61" s="2287"/>
      <c r="AM61" s="2288">
        <v>2760000</v>
      </c>
      <c r="AN61" s="2288"/>
      <c r="AO61" s="2288"/>
      <c r="AP61" s="2289"/>
      <c r="AQ61" s="2290">
        <f t="shared" si="2"/>
        <v>-69</v>
      </c>
      <c r="AR61" s="2291"/>
      <c r="AS61" s="2292"/>
      <c r="AT61" s="2296">
        <f t="shared" si="3"/>
        <v>-4140000</v>
      </c>
      <c r="AU61" s="2297"/>
      <c r="AV61" s="2297"/>
      <c r="AW61" s="2297"/>
      <c r="AX61" s="2298"/>
    </row>
    <row r="62" spans="1:50" ht="21.75" customHeight="1">
      <c r="A62" s="2299" t="s">
        <v>155</v>
      </c>
      <c r="B62" s="2300"/>
      <c r="C62" s="2300"/>
      <c r="D62" s="2300"/>
      <c r="E62" s="2300"/>
      <c r="F62" s="1463">
        <v>1</v>
      </c>
      <c r="G62" s="1463">
        <v>2</v>
      </c>
      <c r="H62" s="1463">
        <v>4</v>
      </c>
      <c r="I62" s="1463">
        <v>0</v>
      </c>
      <c r="J62" s="1463">
        <v>0</v>
      </c>
      <c r="K62" s="1463">
        <v>1</v>
      </c>
      <c r="L62" s="1464">
        <v>1</v>
      </c>
      <c r="M62" s="2286">
        <v>43</v>
      </c>
      <c r="N62" s="2287"/>
      <c r="O62" s="2288">
        <v>1935000</v>
      </c>
      <c r="P62" s="2288"/>
      <c r="Q62" s="2288"/>
      <c r="R62" s="2289"/>
      <c r="S62" s="2301"/>
      <c r="T62" s="2302"/>
      <c r="U62" s="2288"/>
      <c r="V62" s="2288"/>
      <c r="W62" s="2288"/>
      <c r="X62" s="2288"/>
      <c r="Y62" s="2287"/>
      <c r="Z62" s="2287"/>
      <c r="AA62" s="2288"/>
      <c r="AB62" s="2288"/>
      <c r="AC62" s="2288"/>
      <c r="AD62" s="2288"/>
      <c r="AE62" s="2287"/>
      <c r="AF62" s="2287"/>
      <c r="AG62" s="2288"/>
      <c r="AH62" s="2288"/>
      <c r="AI62" s="2288"/>
      <c r="AJ62" s="2289"/>
      <c r="AK62" s="2286">
        <v>23</v>
      </c>
      <c r="AL62" s="2287"/>
      <c r="AM62" s="2288">
        <v>1035000</v>
      </c>
      <c r="AN62" s="2288"/>
      <c r="AO62" s="2288"/>
      <c r="AP62" s="2289"/>
      <c r="AQ62" s="2290">
        <f t="shared" si="2"/>
        <v>-20</v>
      </c>
      <c r="AR62" s="2291"/>
      <c r="AS62" s="2292"/>
      <c r="AT62" s="2293">
        <f t="shared" si="3"/>
        <v>-900000</v>
      </c>
      <c r="AU62" s="2294"/>
      <c r="AV62" s="2294"/>
      <c r="AW62" s="2294"/>
      <c r="AX62" s="2295"/>
    </row>
    <row r="63" spans="1:50" ht="21.75" customHeight="1">
      <c r="A63" s="2299" t="s">
        <v>156</v>
      </c>
      <c r="B63" s="2300"/>
      <c r="C63" s="2300"/>
      <c r="D63" s="2300"/>
      <c r="E63" s="2300"/>
      <c r="F63" s="1463">
        <v>1</v>
      </c>
      <c r="G63" s="1463">
        <v>2</v>
      </c>
      <c r="H63" s="1463">
        <v>4</v>
      </c>
      <c r="I63" s="1463">
        <v>0</v>
      </c>
      <c r="J63" s="1463">
        <v>0</v>
      </c>
      <c r="K63" s="1463">
        <v>1</v>
      </c>
      <c r="L63" s="1464">
        <v>5</v>
      </c>
      <c r="M63" s="2286">
        <v>133</v>
      </c>
      <c r="N63" s="2287"/>
      <c r="O63" s="2288">
        <v>10174500</v>
      </c>
      <c r="P63" s="2288"/>
      <c r="Q63" s="2288"/>
      <c r="R63" s="2289"/>
      <c r="S63" s="2301"/>
      <c r="T63" s="2302"/>
      <c r="U63" s="2288"/>
      <c r="V63" s="2288"/>
      <c r="W63" s="2288"/>
      <c r="X63" s="2288"/>
      <c r="Y63" s="2287"/>
      <c r="Z63" s="2287"/>
      <c r="AA63" s="2288"/>
      <c r="AB63" s="2288"/>
      <c r="AC63" s="2288"/>
      <c r="AD63" s="2288"/>
      <c r="AE63" s="2287"/>
      <c r="AF63" s="2287"/>
      <c r="AG63" s="2288"/>
      <c r="AH63" s="2288"/>
      <c r="AI63" s="2288"/>
      <c r="AJ63" s="2289"/>
      <c r="AK63" s="2286">
        <v>130</v>
      </c>
      <c r="AL63" s="2287"/>
      <c r="AM63" s="2288">
        <v>9945000</v>
      </c>
      <c r="AN63" s="2288"/>
      <c r="AO63" s="2288"/>
      <c r="AP63" s="2289"/>
      <c r="AQ63" s="2290">
        <f t="shared" si="2"/>
        <v>-3</v>
      </c>
      <c r="AR63" s="2291"/>
      <c r="AS63" s="2292"/>
      <c r="AT63" s="2296">
        <f t="shared" si="3"/>
        <v>-229500</v>
      </c>
      <c r="AU63" s="2297"/>
      <c r="AV63" s="2297"/>
      <c r="AW63" s="2297"/>
      <c r="AX63" s="2298"/>
    </row>
    <row r="64" spans="1:50" ht="21.75" customHeight="1">
      <c r="A64" s="2299" t="s">
        <v>157</v>
      </c>
      <c r="B64" s="2300"/>
      <c r="C64" s="2300"/>
      <c r="D64" s="2300"/>
      <c r="E64" s="2300"/>
      <c r="F64" s="1463">
        <v>1</v>
      </c>
      <c r="G64" s="1463">
        <v>2</v>
      </c>
      <c r="H64" s="1463">
        <v>4</v>
      </c>
      <c r="I64" s="1463">
        <v>0</v>
      </c>
      <c r="J64" s="1463">
        <v>0</v>
      </c>
      <c r="K64" s="1463">
        <v>1</v>
      </c>
      <c r="L64" s="1464">
        <v>6</v>
      </c>
      <c r="M64" s="2286">
        <v>29</v>
      </c>
      <c r="N64" s="2287"/>
      <c r="O64" s="2288">
        <v>2218500</v>
      </c>
      <c r="P64" s="2288"/>
      <c r="Q64" s="2288"/>
      <c r="R64" s="2289"/>
      <c r="S64" s="2301"/>
      <c r="T64" s="2302"/>
      <c r="U64" s="2288"/>
      <c r="V64" s="2288"/>
      <c r="W64" s="2288"/>
      <c r="X64" s="2288"/>
      <c r="Y64" s="2287"/>
      <c r="Z64" s="2287"/>
      <c r="AA64" s="2288"/>
      <c r="AB64" s="2288"/>
      <c r="AC64" s="2288"/>
      <c r="AD64" s="2288"/>
      <c r="AE64" s="2287"/>
      <c r="AF64" s="2287"/>
      <c r="AG64" s="2288"/>
      <c r="AH64" s="2288"/>
      <c r="AI64" s="2288"/>
      <c r="AJ64" s="2289"/>
      <c r="AK64" s="2286">
        <v>29</v>
      </c>
      <c r="AL64" s="2287"/>
      <c r="AM64" s="2288">
        <v>2218500</v>
      </c>
      <c r="AN64" s="2288"/>
      <c r="AO64" s="2288"/>
      <c r="AP64" s="2289"/>
      <c r="AQ64" s="2290">
        <f t="shared" si="2"/>
        <v>0</v>
      </c>
      <c r="AR64" s="2291"/>
      <c r="AS64" s="2292"/>
      <c r="AT64" s="2293">
        <f t="shared" si="3"/>
        <v>0</v>
      </c>
      <c r="AU64" s="2294"/>
      <c r="AV64" s="2294"/>
      <c r="AW64" s="2294"/>
      <c r="AX64" s="2295"/>
    </row>
    <row r="65" spans="1:50" ht="21.75" customHeight="1">
      <c r="A65" s="2299" t="s">
        <v>158</v>
      </c>
      <c r="B65" s="2300"/>
      <c r="C65" s="2300"/>
      <c r="D65" s="2300"/>
      <c r="E65" s="2300"/>
      <c r="F65" s="1463">
        <v>1</v>
      </c>
      <c r="G65" s="1463">
        <v>2</v>
      </c>
      <c r="H65" s="1463">
        <v>4</v>
      </c>
      <c r="I65" s="1463">
        <v>0</v>
      </c>
      <c r="J65" s="1463">
        <v>0</v>
      </c>
      <c r="K65" s="1463">
        <v>1</v>
      </c>
      <c r="L65" s="1464">
        <v>7</v>
      </c>
      <c r="M65" s="2286">
        <v>7951</v>
      </c>
      <c r="N65" s="2287"/>
      <c r="O65" s="2288">
        <v>7951000</v>
      </c>
      <c r="P65" s="2288"/>
      <c r="Q65" s="2288"/>
      <c r="R65" s="2289"/>
      <c r="S65" s="2301"/>
      <c r="T65" s="2302"/>
      <c r="U65" s="2288"/>
      <c r="V65" s="2288"/>
      <c r="W65" s="2288"/>
      <c r="X65" s="2288"/>
      <c r="Y65" s="2287"/>
      <c r="Z65" s="2287"/>
      <c r="AA65" s="2288"/>
      <c r="AB65" s="2288"/>
      <c r="AC65" s="2288"/>
      <c r="AD65" s="2288"/>
      <c r="AE65" s="2287"/>
      <c r="AF65" s="2287"/>
      <c r="AG65" s="2288"/>
      <c r="AH65" s="2288"/>
      <c r="AI65" s="2288"/>
      <c r="AJ65" s="2289"/>
      <c r="AK65" s="2286">
        <v>7881</v>
      </c>
      <c r="AL65" s="2287"/>
      <c r="AM65" s="2288">
        <v>7881000</v>
      </c>
      <c r="AN65" s="2288"/>
      <c r="AO65" s="2288"/>
      <c r="AP65" s="2289"/>
      <c r="AQ65" s="2290">
        <f t="shared" si="2"/>
        <v>-70</v>
      </c>
      <c r="AR65" s="2291"/>
      <c r="AS65" s="2292"/>
      <c r="AT65" s="2296">
        <f t="shared" si="3"/>
        <v>-70000</v>
      </c>
      <c r="AU65" s="2297"/>
      <c r="AV65" s="2297"/>
      <c r="AW65" s="2297"/>
      <c r="AX65" s="2298"/>
    </row>
    <row r="66" spans="1:50" ht="21.75" customHeight="1">
      <c r="A66" s="2299" t="s">
        <v>159</v>
      </c>
      <c r="B66" s="2300"/>
      <c r="C66" s="2300"/>
      <c r="D66" s="2300"/>
      <c r="E66" s="2300"/>
      <c r="F66" s="1463">
        <v>1</v>
      </c>
      <c r="G66" s="1463">
        <v>2</v>
      </c>
      <c r="H66" s="1463">
        <v>4</v>
      </c>
      <c r="I66" s="1463">
        <v>0</v>
      </c>
      <c r="J66" s="1463">
        <v>0</v>
      </c>
      <c r="K66" s="1463">
        <v>1</v>
      </c>
      <c r="L66" s="1464">
        <v>8</v>
      </c>
      <c r="M66" s="2286">
        <v>7951</v>
      </c>
      <c r="N66" s="2287"/>
      <c r="O66" s="2288">
        <v>10336300</v>
      </c>
      <c r="P66" s="2288"/>
      <c r="Q66" s="2288"/>
      <c r="R66" s="2289"/>
      <c r="S66" s="2301"/>
      <c r="T66" s="2302"/>
      <c r="U66" s="2288"/>
      <c r="V66" s="2288"/>
      <c r="W66" s="2288"/>
      <c r="X66" s="2288"/>
      <c r="Y66" s="2287"/>
      <c r="Z66" s="2287"/>
      <c r="AA66" s="2288"/>
      <c r="AB66" s="2288"/>
      <c r="AC66" s="2288"/>
      <c r="AD66" s="2288"/>
      <c r="AE66" s="2287"/>
      <c r="AF66" s="2287"/>
      <c r="AG66" s="2288"/>
      <c r="AH66" s="2288"/>
      <c r="AI66" s="2288"/>
      <c r="AJ66" s="2289"/>
      <c r="AK66" s="2286">
        <v>7881</v>
      </c>
      <c r="AL66" s="2287"/>
      <c r="AM66" s="2288">
        <v>10245300</v>
      </c>
      <c r="AN66" s="2288"/>
      <c r="AO66" s="2288"/>
      <c r="AP66" s="2289"/>
      <c r="AQ66" s="2290">
        <f t="shared" si="2"/>
        <v>-70</v>
      </c>
      <c r="AR66" s="2291"/>
      <c r="AS66" s="2292"/>
      <c r="AT66" s="2293">
        <f t="shared" si="3"/>
        <v>-91000</v>
      </c>
      <c r="AU66" s="2294"/>
      <c r="AV66" s="2294"/>
      <c r="AW66" s="2294"/>
      <c r="AX66" s="2295"/>
    </row>
    <row r="67" spans="1:50" ht="21.75" customHeight="1">
      <c r="A67" s="2299" t="s">
        <v>160</v>
      </c>
      <c r="B67" s="2300"/>
      <c r="C67" s="2300"/>
      <c r="D67" s="2300"/>
      <c r="E67" s="2300"/>
      <c r="F67" s="1463">
        <v>1</v>
      </c>
      <c r="G67" s="1463">
        <v>2</v>
      </c>
      <c r="H67" s="1463">
        <v>5</v>
      </c>
      <c r="I67" s="1463">
        <v>0</v>
      </c>
      <c r="J67" s="1463">
        <v>0</v>
      </c>
      <c r="K67" s="1463">
        <v>0</v>
      </c>
      <c r="L67" s="1464">
        <v>1</v>
      </c>
      <c r="M67" s="2286">
        <v>428</v>
      </c>
      <c r="N67" s="2287"/>
      <c r="O67" s="2288">
        <v>10700000</v>
      </c>
      <c r="P67" s="2288"/>
      <c r="Q67" s="2288"/>
      <c r="R67" s="2289"/>
      <c r="S67" s="2301"/>
      <c r="T67" s="2302"/>
      <c r="U67" s="2288"/>
      <c r="V67" s="2288"/>
      <c r="W67" s="2288"/>
      <c r="X67" s="2288"/>
      <c r="Y67" s="2287"/>
      <c r="Z67" s="2287"/>
      <c r="AA67" s="2288"/>
      <c r="AB67" s="2288"/>
      <c r="AC67" s="2288"/>
      <c r="AD67" s="2288"/>
      <c r="AE67" s="2287"/>
      <c r="AF67" s="2287"/>
      <c r="AG67" s="2288"/>
      <c r="AH67" s="2288"/>
      <c r="AI67" s="2288"/>
      <c r="AJ67" s="2289"/>
      <c r="AK67" s="2286">
        <v>440</v>
      </c>
      <c r="AL67" s="2287"/>
      <c r="AM67" s="2288">
        <v>11000000</v>
      </c>
      <c r="AN67" s="2288"/>
      <c r="AO67" s="2288"/>
      <c r="AP67" s="2289"/>
      <c r="AQ67" s="2290">
        <f t="shared" si="2"/>
        <v>12</v>
      </c>
      <c r="AR67" s="2291"/>
      <c r="AS67" s="2292"/>
      <c r="AT67" s="2296">
        <f t="shared" si="3"/>
        <v>300000</v>
      </c>
      <c r="AU67" s="2297"/>
      <c r="AV67" s="2297"/>
      <c r="AW67" s="2297"/>
      <c r="AX67" s="2298"/>
    </row>
    <row r="68" spans="1:50" ht="21.75" customHeight="1">
      <c r="A68" s="2299" t="s">
        <v>161</v>
      </c>
      <c r="B68" s="2300"/>
      <c r="C68" s="2300"/>
      <c r="D68" s="2300"/>
      <c r="E68" s="2300"/>
      <c r="F68" s="1463">
        <v>1</v>
      </c>
      <c r="G68" s="1463">
        <v>2</v>
      </c>
      <c r="H68" s="1463">
        <v>5</v>
      </c>
      <c r="I68" s="1463">
        <v>0</v>
      </c>
      <c r="J68" s="1463">
        <v>0</v>
      </c>
      <c r="K68" s="1463">
        <v>0</v>
      </c>
      <c r="L68" s="1464">
        <v>2</v>
      </c>
      <c r="M68" s="2286">
        <v>353</v>
      </c>
      <c r="N68" s="2287"/>
      <c r="O68" s="2288">
        <v>5295000</v>
      </c>
      <c r="P68" s="2288"/>
      <c r="Q68" s="2288"/>
      <c r="R68" s="2289"/>
      <c r="S68" s="2301"/>
      <c r="T68" s="2302"/>
      <c r="U68" s="2288"/>
      <c r="V68" s="2288"/>
      <c r="W68" s="2288"/>
      <c r="X68" s="2288"/>
      <c r="Y68" s="2287"/>
      <c r="Z68" s="2287"/>
      <c r="AA68" s="2288"/>
      <c r="AB68" s="2288"/>
      <c r="AC68" s="2288"/>
      <c r="AD68" s="2288"/>
      <c r="AE68" s="2287"/>
      <c r="AF68" s="2287"/>
      <c r="AG68" s="2288"/>
      <c r="AH68" s="2288"/>
      <c r="AI68" s="2288"/>
      <c r="AJ68" s="2289"/>
      <c r="AK68" s="2286">
        <v>341</v>
      </c>
      <c r="AL68" s="2287"/>
      <c r="AM68" s="2288">
        <v>5115000</v>
      </c>
      <c r="AN68" s="2288"/>
      <c r="AO68" s="2288"/>
      <c r="AP68" s="2289"/>
      <c r="AQ68" s="2290">
        <f t="shared" si="2"/>
        <v>-12</v>
      </c>
      <c r="AR68" s="2291"/>
      <c r="AS68" s="2292"/>
      <c r="AT68" s="2293">
        <f t="shared" si="3"/>
        <v>-180000</v>
      </c>
      <c r="AU68" s="2294"/>
      <c r="AV68" s="2294"/>
      <c r="AW68" s="2294"/>
      <c r="AX68" s="2295"/>
    </row>
    <row r="69" spans="1:50" ht="21.75" customHeight="1">
      <c r="A69" s="2299" t="s">
        <v>162</v>
      </c>
      <c r="B69" s="2300"/>
      <c r="C69" s="2300"/>
      <c r="D69" s="2300"/>
      <c r="E69" s="2300"/>
      <c r="F69" s="1463">
        <v>1</v>
      </c>
      <c r="G69" s="1463">
        <v>2</v>
      </c>
      <c r="H69" s="1463">
        <v>6</v>
      </c>
      <c r="I69" s="1463">
        <v>0</v>
      </c>
      <c r="J69" s="1463">
        <v>0</v>
      </c>
      <c r="K69" s="1463">
        <v>0</v>
      </c>
      <c r="L69" s="1464">
        <v>1</v>
      </c>
      <c r="M69" s="2286">
        <v>4418</v>
      </c>
      <c r="N69" s="2287"/>
      <c r="O69" s="2288">
        <v>88360000</v>
      </c>
      <c r="P69" s="2288"/>
      <c r="Q69" s="2288"/>
      <c r="R69" s="2289"/>
      <c r="S69" s="2301"/>
      <c r="T69" s="2302"/>
      <c r="U69" s="2288"/>
      <c r="V69" s="2288"/>
      <c r="W69" s="2288"/>
      <c r="X69" s="2288"/>
      <c r="Y69" s="2287"/>
      <c r="Z69" s="2287"/>
      <c r="AA69" s="2288"/>
      <c r="AB69" s="2288"/>
      <c r="AC69" s="2288"/>
      <c r="AD69" s="2288"/>
      <c r="AE69" s="2287"/>
      <c r="AF69" s="2287"/>
      <c r="AG69" s="2288"/>
      <c r="AH69" s="2288"/>
      <c r="AI69" s="2288"/>
      <c r="AJ69" s="2289"/>
      <c r="AK69" s="2286">
        <v>4765</v>
      </c>
      <c r="AL69" s="2287"/>
      <c r="AM69" s="2288">
        <v>95300000</v>
      </c>
      <c r="AN69" s="2288"/>
      <c r="AO69" s="2288"/>
      <c r="AP69" s="2289"/>
      <c r="AQ69" s="2290">
        <f t="shared" si="2"/>
        <v>347</v>
      </c>
      <c r="AR69" s="2291"/>
      <c r="AS69" s="2292"/>
      <c r="AT69" s="2296">
        <f t="shared" si="3"/>
        <v>6940000</v>
      </c>
      <c r="AU69" s="2297"/>
      <c r="AV69" s="2297"/>
      <c r="AW69" s="2297"/>
      <c r="AX69" s="2298"/>
    </row>
    <row r="70" spans="1:50" ht="21.75" customHeight="1">
      <c r="A70" s="2299" t="s">
        <v>170</v>
      </c>
      <c r="B70" s="2300"/>
      <c r="C70" s="2300"/>
      <c r="D70" s="2300"/>
      <c r="E70" s="2300"/>
      <c r="F70" s="1463">
        <v>1</v>
      </c>
      <c r="G70" s="1463">
        <v>2</v>
      </c>
      <c r="H70" s="1463">
        <v>6</v>
      </c>
      <c r="I70" s="1463">
        <v>0</v>
      </c>
      <c r="J70" s="1463">
        <v>0</v>
      </c>
      <c r="K70" s="1463">
        <v>0</v>
      </c>
      <c r="L70" s="1464">
        <v>2</v>
      </c>
      <c r="M70" s="2286">
        <v>1938</v>
      </c>
      <c r="N70" s="2287"/>
      <c r="O70" s="2288">
        <v>58140000</v>
      </c>
      <c r="P70" s="2288"/>
      <c r="Q70" s="2288"/>
      <c r="R70" s="2289"/>
      <c r="S70" s="2301"/>
      <c r="T70" s="2302"/>
      <c r="U70" s="2288"/>
      <c r="V70" s="2288"/>
      <c r="W70" s="2288"/>
      <c r="X70" s="2288"/>
      <c r="Y70" s="2287"/>
      <c r="Z70" s="2287"/>
      <c r="AA70" s="2288"/>
      <c r="AB70" s="2288"/>
      <c r="AC70" s="2288"/>
      <c r="AD70" s="2288"/>
      <c r="AE70" s="2287"/>
      <c r="AF70" s="2287"/>
      <c r="AG70" s="2288"/>
      <c r="AH70" s="2288"/>
      <c r="AI70" s="2288"/>
      <c r="AJ70" s="2289"/>
      <c r="AK70" s="2286">
        <v>1860</v>
      </c>
      <c r="AL70" s="2287"/>
      <c r="AM70" s="2288">
        <v>55800000</v>
      </c>
      <c r="AN70" s="2288"/>
      <c r="AO70" s="2288"/>
      <c r="AP70" s="2289"/>
      <c r="AQ70" s="2290">
        <f t="shared" si="2"/>
        <v>-78</v>
      </c>
      <c r="AR70" s="2291"/>
      <c r="AS70" s="2292"/>
      <c r="AT70" s="2293">
        <f t="shared" si="3"/>
        <v>-2340000</v>
      </c>
      <c r="AU70" s="2294"/>
      <c r="AV70" s="2294"/>
      <c r="AW70" s="2294"/>
      <c r="AX70" s="2295"/>
    </row>
    <row r="71" spans="1:50" ht="21.75" customHeight="1">
      <c r="A71" s="2299" t="s">
        <v>171</v>
      </c>
      <c r="B71" s="2300"/>
      <c r="C71" s="2300"/>
      <c r="D71" s="2300"/>
      <c r="E71" s="2300"/>
      <c r="F71" s="1463">
        <v>1</v>
      </c>
      <c r="G71" s="1463">
        <v>2</v>
      </c>
      <c r="H71" s="1463">
        <v>6</v>
      </c>
      <c r="I71" s="1463">
        <v>0</v>
      </c>
      <c r="J71" s="1463">
        <v>0</v>
      </c>
      <c r="K71" s="1463">
        <v>0</v>
      </c>
      <c r="L71" s="1464">
        <v>3</v>
      </c>
      <c r="M71" s="2286">
        <v>302</v>
      </c>
      <c r="N71" s="2287"/>
      <c r="O71" s="2288">
        <v>18120000</v>
      </c>
      <c r="P71" s="2288"/>
      <c r="Q71" s="2288"/>
      <c r="R71" s="2289"/>
      <c r="S71" s="2301"/>
      <c r="T71" s="2302"/>
      <c r="U71" s="2288"/>
      <c r="V71" s="2288"/>
      <c r="W71" s="2288"/>
      <c r="X71" s="2288"/>
      <c r="Y71" s="2287"/>
      <c r="Z71" s="2287"/>
      <c r="AA71" s="2288"/>
      <c r="AB71" s="2288"/>
      <c r="AC71" s="2288"/>
      <c r="AD71" s="2288"/>
      <c r="AE71" s="2287"/>
      <c r="AF71" s="2287"/>
      <c r="AG71" s="2288"/>
      <c r="AH71" s="2288"/>
      <c r="AI71" s="2288"/>
      <c r="AJ71" s="2289"/>
      <c r="AK71" s="2286">
        <v>309</v>
      </c>
      <c r="AL71" s="2287"/>
      <c r="AM71" s="2288">
        <v>18540000</v>
      </c>
      <c r="AN71" s="2288"/>
      <c r="AO71" s="2288"/>
      <c r="AP71" s="2289"/>
      <c r="AQ71" s="2290">
        <f t="shared" si="2"/>
        <v>7</v>
      </c>
      <c r="AR71" s="2291"/>
      <c r="AS71" s="2292"/>
      <c r="AT71" s="2296">
        <f t="shared" si="3"/>
        <v>420000</v>
      </c>
      <c r="AU71" s="2297"/>
      <c r="AV71" s="2297"/>
      <c r="AW71" s="2297"/>
      <c r="AX71" s="2298"/>
    </row>
    <row r="72" spans="1:50" ht="21.75" customHeight="1">
      <c r="A72" s="2299" t="s">
        <v>163</v>
      </c>
      <c r="B72" s="2300"/>
      <c r="C72" s="2300"/>
      <c r="D72" s="2300"/>
      <c r="E72" s="2300"/>
      <c r="F72" s="1463">
        <v>1</v>
      </c>
      <c r="G72" s="1463">
        <v>2</v>
      </c>
      <c r="H72" s="1463">
        <v>6</v>
      </c>
      <c r="I72" s="1463">
        <v>0</v>
      </c>
      <c r="J72" s="1463">
        <v>1</v>
      </c>
      <c r="K72" s="1463">
        <v>0</v>
      </c>
      <c r="L72" s="1464">
        <v>1</v>
      </c>
      <c r="M72" s="2286">
        <v>7910</v>
      </c>
      <c r="N72" s="2287"/>
      <c r="O72" s="2288">
        <v>18984000</v>
      </c>
      <c r="P72" s="2288"/>
      <c r="Q72" s="2288"/>
      <c r="R72" s="2289"/>
      <c r="S72" s="2301"/>
      <c r="T72" s="2302"/>
      <c r="U72" s="2288"/>
      <c r="V72" s="2288"/>
      <c r="W72" s="2288"/>
      <c r="X72" s="2288"/>
      <c r="Y72" s="2287"/>
      <c r="Z72" s="2287"/>
      <c r="AA72" s="2288"/>
      <c r="AB72" s="2288"/>
      <c r="AC72" s="2288"/>
      <c r="AD72" s="2288"/>
      <c r="AE72" s="2287"/>
      <c r="AF72" s="2287"/>
      <c r="AG72" s="2288"/>
      <c r="AH72" s="2288"/>
      <c r="AI72" s="2288"/>
      <c r="AJ72" s="2289"/>
      <c r="AK72" s="2286">
        <v>7702</v>
      </c>
      <c r="AL72" s="2287"/>
      <c r="AM72" s="2288">
        <v>18484800</v>
      </c>
      <c r="AN72" s="2288"/>
      <c r="AO72" s="2288"/>
      <c r="AP72" s="2289"/>
      <c r="AQ72" s="2290">
        <f t="shared" si="2"/>
        <v>-208</v>
      </c>
      <c r="AR72" s="2291"/>
      <c r="AS72" s="2292"/>
      <c r="AT72" s="2293">
        <f t="shared" si="3"/>
        <v>-499200</v>
      </c>
      <c r="AU72" s="2294"/>
      <c r="AV72" s="2294"/>
      <c r="AW72" s="2294"/>
      <c r="AX72" s="2295"/>
    </row>
    <row r="73" spans="1:50" ht="21.75" customHeight="1">
      <c r="A73" s="2299" t="s">
        <v>164</v>
      </c>
      <c r="B73" s="2300"/>
      <c r="C73" s="2300"/>
      <c r="D73" s="2300"/>
      <c r="E73" s="2300"/>
      <c r="F73" s="1463">
        <v>1</v>
      </c>
      <c r="G73" s="1463">
        <v>2</v>
      </c>
      <c r="H73" s="1463">
        <v>6</v>
      </c>
      <c r="I73" s="1463">
        <v>0</v>
      </c>
      <c r="J73" s="1463">
        <v>1</v>
      </c>
      <c r="K73" s="1463">
        <v>0</v>
      </c>
      <c r="L73" s="1464">
        <v>2</v>
      </c>
      <c r="M73" s="2286">
        <v>1331</v>
      </c>
      <c r="N73" s="2287"/>
      <c r="O73" s="2288">
        <v>4791600</v>
      </c>
      <c r="P73" s="2288"/>
      <c r="Q73" s="2288"/>
      <c r="R73" s="2289"/>
      <c r="S73" s="2301"/>
      <c r="T73" s="2302"/>
      <c r="U73" s="2288"/>
      <c r="V73" s="2288"/>
      <c r="W73" s="2288"/>
      <c r="X73" s="2288"/>
      <c r="Y73" s="2287"/>
      <c r="Z73" s="2287"/>
      <c r="AA73" s="2288"/>
      <c r="AB73" s="2288"/>
      <c r="AC73" s="2288"/>
      <c r="AD73" s="2288"/>
      <c r="AE73" s="2287"/>
      <c r="AF73" s="2287"/>
      <c r="AG73" s="2288"/>
      <c r="AH73" s="2288"/>
      <c r="AI73" s="2288"/>
      <c r="AJ73" s="2289"/>
      <c r="AK73" s="2286">
        <v>1215</v>
      </c>
      <c r="AL73" s="2287"/>
      <c r="AM73" s="2288">
        <v>4374000</v>
      </c>
      <c r="AN73" s="2288"/>
      <c r="AO73" s="2288"/>
      <c r="AP73" s="2289"/>
      <c r="AQ73" s="2290">
        <f t="shared" si="2"/>
        <v>-116</v>
      </c>
      <c r="AR73" s="2291"/>
      <c r="AS73" s="2292"/>
      <c r="AT73" s="2296">
        <f t="shared" si="3"/>
        <v>-417600</v>
      </c>
      <c r="AU73" s="2297"/>
      <c r="AV73" s="2297"/>
      <c r="AW73" s="2297"/>
      <c r="AX73" s="2298"/>
    </row>
    <row r="74" spans="1:50" ht="21.75" customHeight="1">
      <c r="A74" s="2299" t="s">
        <v>165</v>
      </c>
      <c r="B74" s="2300"/>
      <c r="C74" s="2300"/>
      <c r="D74" s="2300"/>
      <c r="E74" s="2300"/>
      <c r="F74" s="1463">
        <v>1</v>
      </c>
      <c r="G74" s="1463">
        <v>2</v>
      </c>
      <c r="H74" s="1463">
        <v>6</v>
      </c>
      <c r="I74" s="1463">
        <v>0</v>
      </c>
      <c r="J74" s="1463">
        <v>1</v>
      </c>
      <c r="K74" s="1463">
        <v>0</v>
      </c>
      <c r="L74" s="1464">
        <v>3</v>
      </c>
      <c r="M74" s="2286">
        <v>1639</v>
      </c>
      <c r="N74" s="2287"/>
      <c r="O74" s="2288">
        <v>11800800</v>
      </c>
      <c r="P74" s="2288"/>
      <c r="Q74" s="2288"/>
      <c r="R74" s="2289"/>
      <c r="S74" s="2301"/>
      <c r="T74" s="2302"/>
      <c r="U74" s="2288"/>
      <c r="V74" s="2288"/>
      <c r="W74" s="2288"/>
      <c r="X74" s="2288"/>
      <c r="Y74" s="2287"/>
      <c r="Z74" s="2287"/>
      <c r="AA74" s="2288"/>
      <c r="AB74" s="2288"/>
      <c r="AC74" s="2288"/>
      <c r="AD74" s="2288"/>
      <c r="AE74" s="2287"/>
      <c r="AF74" s="2287"/>
      <c r="AG74" s="2288"/>
      <c r="AH74" s="2288"/>
      <c r="AI74" s="2288"/>
      <c r="AJ74" s="2289"/>
      <c r="AK74" s="2286">
        <v>1553</v>
      </c>
      <c r="AL74" s="2287"/>
      <c r="AM74" s="2288">
        <v>11181600</v>
      </c>
      <c r="AN74" s="2288"/>
      <c r="AO74" s="2288"/>
      <c r="AP74" s="2289"/>
      <c r="AQ74" s="2290">
        <f t="shared" si="2"/>
        <v>-86</v>
      </c>
      <c r="AR74" s="2291"/>
      <c r="AS74" s="2292"/>
      <c r="AT74" s="2293">
        <f t="shared" si="3"/>
        <v>-619200</v>
      </c>
      <c r="AU74" s="2294"/>
      <c r="AV74" s="2294"/>
      <c r="AW74" s="2294"/>
      <c r="AX74" s="2295"/>
    </row>
    <row r="75" spans="1:50" ht="21.75" customHeight="1">
      <c r="A75" s="2299" t="s">
        <v>166</v>
      </c>
      <c r="B75" s="2300"/>
      <c r="C75" s="2300"/>
      <c r="D75" s="2300"/>
      <c r="E75" s="2300"/>
      <c r="F75" s="1463">
        <v>1</v>
      </c>
      <c r="G75" s="1463">
        <v>2</v>
      </c>
      <c r="H75" s="1463">
        <v>6</v>
      </c>
      <c r="I75" s="1463">
        <v>0</v>
      </c>
      <c r="J75" s="1463">
        <v>1</v>
      </c>
      <c r="K75" s="1463">
        <v>0</v>
      </c>
      <c r="L75" s="1464">
        <v>4</v>
      </c>
      <c r="M75" s="2286">
        <v>982</v>
      </c>
      <c r="N75" s="2287"/>
      <c r="O75" s="2288">
        <v>9427200</v>
      </c>
      <c r="P75" s="2288"/>
      <c r="Q75" s="2288"/>
      <c r="R75" s="2289"/>
      <c r="S75" s="2301"/>
      <c r="T75" s="2302"/>
      <c r="U75" s="2288"/>
      <c r="V75" s="2288"/>
      <c r="W75" s="2288"/>
      <c r="X75" s="2288"/>
      <c r="Y75" s="2287"/>
      <c r="Z75" s="2287"/>
      <c r="AA75" s="2288"/>
      <c r="AB75" s="2288"/>
      <c r="AC75" s="2288"/>
      <c r="AD75" s="2288"/>
      <c r="AE75" s="2287"/>
      <c r="AF75" s="2287"/>
      <c r="AG75" s="2288"/>
      <c r="AH75" s="2288"/>
      <c r="AI75" s="2288"/>
      <c r="AJ75" s="2289"/>
      <c r="AK75" s="2286">
        <v>1077</v>
      </c>
      <c r="AL75" s="2287"/>
      <c r="AM75" s="2288">
        <v>10339200</v>
      </c>
      <c r="AN75" s="2288"/>
      <c r="AO75" s="2288"/>
      <c r="AP75" s="2289"/>
      <c r="AQ75" s="2290">
        <f t="shared" si="2"/>
        <v>95</v>
      </c>
      <c r="AR75" s="2291"/>
      <c r="AS75" s="2292"/>
      <c r="AT75" s="2296">
        <f t="shared" si="3"/>
        <v>912000</v>
      </c>
      <c r="AU75" s="2297"/>
      <c r="AV75" s="2297"/>
      <c r="AW75" s="2297"/>
      <c r="AX75" s="2298"/>
    </row>
    <row r="76" spans="1:50" ht="21.75" customHeight="1">
      <c r="A76" s="2299" t="s">
        <v>167</v>
      </c>
      <c r="B76" s="2300"/>
      <c r="C76" s="2300"/>
      <c r="D76" s="2300"/>
      <c r="E76" s="2300"/>
      <c r="F76" s="1463">
        <v>1</v>
      </c>
      <c r="G76" s="1463">
        <v>3</v>
      </c>
      <c r="H76" s="1463">
        <v>0</v>
      </c>
      <c r="I76" s="1463">
        <v>0</v>
      </c>
      <c r="J76" s="1463">
        <v>0</v>
      </c>
      <c r="K76" s="1463">
        <v>0</v>
      </c>
      <c r="L76" s="1464">
        <v>1</v>
      </c>
      <c r="M76" s="2286">
        <v>1178</v>
      </c>
      <c r="N76" s="2287"/>
      <c r="O76" s="2288">
        <v>2945000</v>
      </c>
      <c r="P76" s="2288"/>
      <c r="Q76" s="2288"/>
      <c r="R76" s="2289"/>
      <c r="S76" s="2301"/>
      <c r="T76" s="2302"/>
      <c r="U76" s="2288"/>
      <c r="V76" s="2288"/>
      <c r="W76" s="2288"/>
      <c r="X76" s="2288"/>
      <c r="Y76" s="2287"/>
      <c r="Z76" s="2287"/>
      <c r="AA76" s="2288"/>
      <c r="AB76" s="2288"/>
      <c r="AC76" s="2288"/>
      <c r="AD76" s="2288"/>
      <c r="AE76" s="2287"/>
      <c r="AF76" s="2287"/>
      <c r="AG76" s="2288"/>
      <c r="AH76" s="2288"/>
      <c r="AI76" s="2288"/>
      <c r="AJ76" s="2289"/>
      <c r="AK76" s="2286">
        <v>1171</v>
      </c>
      <c r="AL76" s="2287"/>
      <c r="AM76" s="2288">
        <v>2927500</v>
      </c>
      <c r="AN76" s="2288"/>
      <c r="AO76" s="2288"/>
      <c r="AP76" s="2289"/>
      <c r="AQ76" s="2290">
        <f t="shared" si="2"/>
        <v>-7</v>
      </c>
      <c r="AR76" s="2291"/>
      <c r="AS76" s="2292"/>
      <c r="AT76" s="2296">
        <f t="shared" si="3"/>
        <v>-17500</v>
      </c>
      <c r="AU76" s="2297"/>
      <c r="AV76" s="2297"/>
      <c r="AW76" s="2297"/>
      <c r="AX76" s="2298"/>
    </row>
    <row r="77" spans="1:50" ht="21.75" customHeight="1" thickBot="1">
      <c r="A77" s="2299" t="s">
        <v>168</v>
      </c>
      <c r="B77" s="2300"/>
      <c r="C77" s="2300"/>
      <c r="D77" s="2300"/>
      <c r="E77" s="2300"/>
      <c r="F77" s="1463">
        <v>1</v>
      </c>
      <c r="G77" s="1463">
        <v>3</v>
      </c>
      <c r="H77" s="1463">
        <v>0</v>
      </c>
      <c r="I77" s="1463">
        <v>0</v>
      </c>
      <c r="J77" s="1463">
        <v>0</v>
      </c>
      <c r="K77" s="1463">
        <v>0</v>
      </c>
      <c r="L77" s="1464">
        <v>2</v>
      </c>
      <c r="M77" s="2286">
        <v>10409</v>
      </c>
      <c r="N77" s="2287"/>
      <c r="O77" s="2288">
        <v>7494480</v>
      </c>
      <c r="P77" s="2288"/>
      <c r="Q77" s="2288"/>
      <c r="R77" s="2289"/>
      <c r="S77" s="2301"/>
      <c r="T77" s="2302"/>
      <c r="U77" s="2288"/>
      <c r="V77" s="2288"/>
      <c r="W77" s="2288"/>
      <c r="X77" s="2288"/>
      <c r="Y77" s="2287">
        <v>-31</v>
      </c>
      <c r="Z77" s="2287"/>
      <c r="AA77" s="2288">
        <v>-22320</v>
      </c>
      <c r="AB77" s="2288"/>
      <c r="AC77" s="2288"/>
      <c r="AD77" s="2288"/>
      <c r="AE77" s="2287"/>
      <c r="AF77" s="2287"/>
      <c r="AG77" s="2288"/>
      <c r="AH77" s="2288"/>
      <c r="AI77" s="2288"/>
      <c r="AJ77" s="2289"/>
      <c r="AK77" s="2286">
        <v>10343</v>
      </c>
      <c r="AL77" s="2287"/>
      <c r="AM77" s="2288">
        <v>7446960</v>
      </c>
      <c r="AN77" s="2288"/>
      <c r="AO77" s="2288"/>
      <c r="AP77" s="2289"/>
      <c r="AQ77" s="2290">
        <v>-35</v>
      </c>
      <c r="AR77" s="2291"/>
      <c r="AS77" s="2292"/>
      <c r="AT77" s="2378">
        <f t="shared" si="3"/>
        <v>-25200</v>
      </c>
      <c r="AU77" s="2379"/>
      <c r="AV77" s="2379"/>
      <c r="AW77" s="2379"/>
      <c r="AX77" s="2380"/>
    </row>
    <row r="78" spans="1:50" s="1466" customFormat="1" ht="21.75" customHeight="1" thickBot="1">
      <c r="A78" s="2376" t="s">
        <v>169</v>
      </c>
      <c r="B78" s="2376"/>
      <c r="C78" s="2376"/>
      <c r="D78" s="2376"/>
      <c r="E78" s="2376"/>
      <c r="F78" s="1465">
        <v>9</v>
      </c>
      <c r="G78" s="1465">
        <v>9</v>
      </c>
      <c r="H78" s="1465">
        <v>9</v>
      </c>
      <c r="I78" s="1465">
        <v>9</v>
      </c>
      <c r="J78" s="1465">
        <v>9</v>
      </c>
      <c r="K78" s="1465">
        <v>9</v>
      </c>
      <c r="L78" s="1465">
        <v>9</v>
      </c>
      <c r="M78" s="2377">
        <f>SUM(M13:N77)</f>
        <v>592837</v>
      </c>
      <c r="N78" s="2372"/>
      <c r="O78" s="2372">
        <f>SUM(O13:R77)</f>
        <v>4292766375</v>
      </c>
      <c r="P78" s="2372"/>
      <c r="Q78" s="2372"/>
      <c r="R78" s="2373"/>
      <c r="S78" s="2374">
        <f>SUM(S13:T77)</f>
        <v>-33</v>
      </c>
      <c r="T78" s="2375"/>
      <c r="U78" s="2372">
        <f>SUM(U13:X77)</f>
        <v>-6961500</v>
      </c>
      <c r="V78" s="2372"/>
      <c r="W78" s="2372"/>
      <c r="X78" s="2373"/>
      <c r="Y78" s="2374">
        <f>SUM(Y13:Z77)</f>
        <v>-62</v>
      </c>
      <c r="Z78" s="2375"/>
      <c r="AA78" s="2372">
        <f>SUM(AA13:AD77)</f>
        <v>-15190320</v>
      </c>
      <c r="AB78" s="2372"/>
      <c r="AC78" s="2372"/>
      <c r="AD78" s="2373"/>
      <c r="AE78" s="2374">
        <f>SUM(AE13:AF77)</f>
        <v>0</v>
      </c>
      <c r="AF78" s="2375"/>
      <c r="AG78" s="2372">
        <f>SUM(AG13:AJ77)</f>
        <v>0</v>
      </c>
      <c r="AH78" s="2372"/>
      <c r="AI78" s="2372"/>
      <c r="AJ78" s="2373"/>
      <c r="AK78" s="2374">
        <f>SUM(AK13:AL77)</f>
        <v>592452</v>
      </c>
      <c r="AL78" s="2375"/>
      <c r="AM78" s="2372">
        <f>SUM(AM13:AP77)</f>
        <v>4299365855</v>
      </c>
      <c r="AN78" s="2372"/>
      <c r="AO78" s="2372"/>
      <c r="AP78" s="2373"/>
      <c r="AQ78" s="2385">
        <f>SUM(AQ13:AS77)</f>
        <v>-290</v>
      </c>
      <c r="AR78" s="2386"/>
      <c r="AS78" s="2387"/>
      <c r="AT78" s="2381">
        <f>SUM(AT13:AX77)</f>
        <v>28751300</v>
      </c>
      <c r="AU78" s="2382"/>
      <c r="AV78" s="2382"/>
      <c r="AW78" s="2382"/>
      <c r="AX78" s="2383"/>
    </row>
    <row r="81" ht="18" customHeight="1"/>
    <row r="82" ht="23.25" customHeight="1"/>
    <row r="85" ht="18.75" customHeight="1"/>
    <row r="86" ht="17.25" customHeight="1"/>
    <row r="87" ht="20.25" customHeight="1"/>
  </sheetData>
  <mergeCells count="904">
    <mergeCell ref="AE77:AF77"/>
    <mergeCell ref="AL6:AS6"/>
    <mergeCell ref="AQ78:AS78"/>
    <mergeCell ref="AQ11:AS11"/>
    <mergeCell ref="AQ12:AS12"/>
    <mergeCell ref="AQ9:AX10"/>
    <mergeCell ref="AT11:AX11"/>
    <mergeCell ref="AT12:AX12"/>
    <mergeCell ref="AQ13:AS13"/>
    <mergeCell ref="AT13:AX13"/>
    <mergeCell ref="AQ77:AS77"/>
    <mergeCell ref="AT77:AX77"/>
    <mergeCell ref="AT78:AX78"/>
    <mergeCell ref="AM32:AP32"/>
    <mergeCell ref="AQ67:AS67"/>
    <mergeCell ref="AT67:AX67"/>
    <mergeCell ref="AT65:AX65"/>
    <mergeCell ref="AT64:AX64"/>
    <mergeCell ref="AT63:AX63"/>
    <mergeCell ref="AT62:AX62"/>
    <mergeCell ref="AE78:AF78"/>
    <mergeCell ref="AG78:AJ78"/>
    <mergeCell ref="AK78:AL78"/>
    <mergeCell ref="AM78:AP78"/>
    <mergeCell ref="A78:E78"/>
    <mergeCell ref="M78:N78"/>
    <mergeCell ref="O78:R78"/>
    <mergeCell ref="S78:T78"/>
    <mergeCell ref="U78:X78"/>
    <mergeCell ref="Y78:Z78"/>
    <mergeCell ref="AA78:AD78"/>
    <mergeCell ref="A77:E77"/>
    <mergeCell ref="M77:N77"/>
    <mergeCell ref="O77:R77"/>
    <mergeCell ref="S77:T77"/>
    <mergeCell ref="U77:X77"/>
    <mergeCell ref="Y77:Z77"/>
    <mergeCell ref="AA77:AD77"/>
    <mergeCell ref="AK77:AL77"/>
    <mergeCell ref="AM77:AP77"/>
    <mergeCell ref="AE32:AF32"/>
    <mergeCell ref="AG77:AJ77"/>
    <mergeCell ref="AG32:AJ32"/>
    <mergeCell ref="AK32:AL32"/>
    <mergeCell ref="AG67:AJ67"/>
    <mergeCell ref="AK67:AL67"/>
    <mergeCell ref="AM67:AP67"/>
    <mergeCell ref="AG66:AJ66"/>
    <mergeCell ref="AQ31:AS31"/>
    <mergeCell ref="AT31:AX31"/>
    <mergeCell ref="A32:E32"/>
    <mergeCell ref="M32:N32"/>
    <mergeCell ref="O32:R32"/>
    <mergeCell ref="S32:T32"/>
    <mergeCell ref="AQ32:AS32"/>
    <mergeCell ref="U32:X32"/>
    <mergeCell ref="Y32:Z32"/>
    <mergeCell ref="AA32:AD32"/>
    <mergeCell ref="A31:E31"/>
    <mergeCell ref="M31:N31"/>
    <mergeCell ref="O31:R31"/>
    <mergeCell ref="S31:T31"/>
    <mergeCell ref="AM30:AP30"/>
    <mergeCell ref="U31:X31"/>
    <mergeCell ref="Y31:Z31"/>
    <mergeCell ref="AA31:AD31"/>
    <mergeCell ref="AE31:AF31"/>
    <mergeCell ref="AK31:AL31"/>
    <mergeCell ref="AM31:AP31"/>
    <mergeCell ref="AE30:AF30"/>
    <mergeCell ref="AG31:AJ31"/>
    <mergeCell ref="AG30:AJ30"/>
    <mergeCell ref="AK30:AL30"/>
    <mergeCell ref="AQ29:AS29"/>
    <mergeCell ref="AT29:AX29"/>
    <mergeCell ref="A30:E30"/>
    <mergeCell ref="M30:N30"/>
    <mergeCell ref="O30:R30"/>
    <mergeCell ref="S30:T30"/>
    <mergeCell ref="AQ30:AS30"/>
    <mergeCell ref="U30:X30"/>
    <mergeCell ref="Y30:Z30"/>
    <mergeCell ref="AA30:AD30"/>
    <mergeCell ref="A29:E29"/>
    <mergeCell ref="M29:N29"/>
    <mergeCell ref="O29:R29"/>
    <mergeCell ref="S29:T29"/>
    <mergeCell ref="AM28:AP28"/>
    <mergeCell ref="U29:X29"/>
    <mergeCell ref="Y29:Z29"/>
    <mergeCell ref="AA29:AD29"/>
    <mergeCell ref="AE29:AF29"/>
    <mergeCell ref="AK29:AL29"/>
    <mergeCell ref="AM29:AP29"/>
    <mergeCell ref="AE28:AF28"/>
    <mergeCell ref="AG29:AJ29"/>
    <mergeCell ref="AG28:AJ28"/>
    <mergeCell ref="AK28:AL28"/>
    <mergeCell ref="AQ27:AS27"/>
    <mergeCell ref="AT27:AX27"/>
    <mergeCell ref="A28:E28"/>
    <mergeCell ref="M28:N28"/>
    <mergeCell ref="O28:R28"/>
    <mergeCell ref="S28:T28"/>
    <mergeCell ref="AQ28:AS28"/>
    <mergeCell ref="U28:X28"/>
    <mergeCell ref="Y28:Z28"/>
    <mergeCell ref="AA28:AD28"/>
    <mergeCell ref="A27:E27"/>
    <mergeCell ref="M27:N27"/>
    <mergeCell ref="O27:R27"/>
    <mergeCell ref="S27:T27"/>
    <mergeCell ref="AM26:AP26"/>
    <mergeCell ref="U27:X27"/>
    <mergeCell ref="Y27:Z27"/>
    <mergeCell ref="AA27:AD27"/>
    <mergeCell ref="AE27:AF27"/>
    <mergeCell ref="AK27:AL27"/>
    <mergeCell ref="AM27:AP27"/>
    <mergeCell ref="AE26:AF26"/>
    <mergeCell ref="AG27:AJ27"/>
    <mergeCell ref="AG26:AJ26"/>
    <mergeCell ref="AK26:AL26"/>
    <mergeCell ref="AQ25:AS25"/>
    <mergeCell ref="AT25:AX25"/>
    <mergeCell ref="A26:E26"/>
    <mergeCell ref="M26:N26"/>
    <mergeCell ref="O26:R26"/>
    <mergeCell ref="S26:T26"/>
    <mergeCell ref="AQ26:AS26"/>
    <mergeCell ref="U26:X26"/>
    <mergeCell ref="Y26:Z26"/>
    <mergeCell ref="AA26:AD26"/>
    <mergeCell ref="A25:E25"/>
    <mergeCell ref="M25:N25"/>
    <mergeCell ref="O25:R25"/>
    <mergeCell ref="S25:T25"/>
    <mergeCell ref="AM24:AP24"/>
    <mergeCell ref="U25:X25"/>
    <mergeCell ref="Y25:Z25"/>
    <mergeCell ref="AA25:AD25"/>
    <mergeCell ref="AE25:AF25"/>
    <mergeCell ref="AK25:AL25"/>
    <mergeCell ref="AM25:AP25"/>
    <mergeCell ref="AE24:AF24"/>
    <mergeCell ref="AG25:AJ25"/>
    <mergeCell ref="AG24:AJ24"/>
    <mergeCell ref="AK24:AL24"/>
    <mergeCell ref="AQ23:AS23"/>
    <mergeCell ref="AT23:AX23"/>
    <mergeCell ref="A24:E24"/>
    <mergeCell ref="M24:N24"/>
    <mergeCell ref="O24:R24"/>
    <mergeCell ref="S24:T24"/>
    <mergeCell ref="AQ24:AS24"/>
    <mergeCell ref="U24:X24"/>
    <mergeCell ref="Y24:Z24"/>
    <mergeCell ref="AA24:AD24"/>
    <mergeCell ref="A23:E23"/>
    <mergeCell ref="M23:N23"/>
    <mergeCell ref="O23:R23"/>
    <mergeCell ref="S23:T23"/>
    <mergeCell ref="AM22:AP22"/>
    <mergeCell ref="U23:X23"/>
    <mergeCell ref="Y23:Z23"/>
    <mergeCell ref="AA23:AD23"/>
    <mergeCell ref="AE23:AF23"/>
    <mergeCell ref="AK23:AL23"/>
    <mergeCell ref="AM23:AP23"/>
    <mergeCell ref="AE22:AF22"/>
    <mergeCell ref="AG23:AJ23"/>
    <mergeCell ref="AG22:AJ22"/>
    <mergeCell ref="AK22:AL22"/>
    <mergeCell ref="AQ21:AS21"/>
    <mergeCell ref="AT21:AX21"/>
    <mergeCell ref="A22:E22"/>
    <mergeCell ref="M22:N22"/>
    <mergeCell ref="O22:R22"/>
    <mergeCell ref="S22:T22"/>
    <mergeCell ref="AQ22:AS22"/>
    <mergeCell ref="U22:X22"/>
    <mergeCell ref="Y22:Z22"/>
    <mergeCell ref="AA22:AD22"/>
    <mergeCell ref="A21:E21"/>
    <mergeCell ref="M21:N21"/>
    <mergeCell ref="O21:R21"/>
    <mergeCell ref="S21:T21"/>
    <mergeCell ref="AM20:AP20"/>
    <mergeCell ref="U21:X21"/>
    <mergeCell ref="Y21:Z21"/>
    <mergeCell ref="AA21:AD21"/>
    <mergeCell ref="AE21:AF21"/>
    <mergeCell ref="AK21:AL21"/>
    <mergeCell ref="AM21:AP21"/>
    <mergeCell ref="AE20:AF20"/>
    <mergeCell ref="AG21:AJ21"/>
    <mergeCell ref="AG20:AJ20"/>
    <mergeCell ref="AK20:AL20"/>
    <mergeCell ref="AQ19:AS19"/>
    <mergeCell ref="AT19:AX19"/>
    <mergeCell ref="A20:E20"/>
    <mergeCell ref="M20:N20"/>
    <mergeCell ref="O20:R20"/>
    <mergeCell ref="S20:T20"/>
    <mergeCell ref="AQ20:AS20"/>
    <mergeCell ref="U20:X20"/>
    <mergeCell ref="Y20:Z20"/>
    <mergeCell ref="AA20:AD20"/>
    <mergeCell ref="A19:E19"/>
    <mergeCell ref="M19:N19"/>
    <mergeCell ref="O19:R19"/>
    <mergeCell ref="S19:T19"/>
    <mergeCell ref="AM18:AP18"/>
    <mergeCell ref="U19:X19"/>
    <mergeCell ref="Y19:Z19"/>
    <mergeCell ref="AA19:AD19"/>
    <mergeCell ref="AE19:AF19"/>
    <mergeCell ref="AK19:AL19"/>
    <mergeCell ref="AM19:AP19"/>
    <mergeCell ref="AE18:AF18"/>
    <mergeCell ref="AG19:AJ19"/>
    <mergeCell ref="AG18:AJ18"/>
    <mergeCell ref="AK18:AL18"/>
    <mergeCell ref="AQ17:AS17"/>
    <mergeCell ref="AT17:AX17"/>
    <mergeCell ref="A18:E18"/>
    <mergeCell ref="M18:N18"/>
    <mergeCell ref="O18:R18"/>
    <mergeCell ref="S18:T18"/>
    <mergeCell ref="AQ18:AS18"/>
    <mergeCell ref="U18:X18"/>
    <mergeCell ref="Y18:Z18"/>
    <mergeCell ref="AA18:AD18"/>
    <mergeCell ref="A17:E17"/>
    <mergeCell ref="M17:N17"/>
    <mergeCell ref="O17:R17"/>
    <mergeCell ref="S17:T17"/>
    <mergeCell ref="AM16:AP16"/>
    <mergeCell ref="U17:X17"/>
    <mergeCell ref="Y17:Z17"/>
    <mergeCell ref="AA17:AD17"/>
    <mergeCell ref="AE17:AF17"/>
    <mergeCell ref="AK17:AL17"/>
    <mergeCell ref="AM17:AP17"/>
    <mergeCell ref="AE16:AF16"/>
    <mergeCell ref="AG17:AJ17"/>
    <mergeCell ref="AG16:AJ16"/>
    <mergeCell ref="AK16:AL16"/>
    <mergeCell ref="AQ15:AS15"/>
    <mergeCell ref="AT15:AX15"/>
    <mergeCell ref="A16:E16"/>
    <mergeCell ref="M16:N16"/>
    <mergeCell ref="O16:R16"/>
    <mergeCell ref="S16:T16"/>
    <mergeCell ref="AQ16:AS16"/>
    <mergeCell ref="U16:X16"/>
    <mergeCell ref="Y16:Z16"/>
    <mergeCell ref="AA16:AD16"/>
    <mergeCell ref="A15:E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G14:AJ14"/>
    <mergeCell ref="AK14:AL14"/>
    <mergeCell ref="AM14:AP14"/>
    <mergeCell ref="AK15:AL15"/>
    <mergeCell ref="AM15:AP15"/>
    <mergeCell ref="AL7:AS7"/>
    <mergeCell ref="AK13:AL13"/>
    <mergeCell ref="AM13:AP13"/>
    <mergeCell ref="AQ14:AS14"/>
    <mergeCell ref="A14:E14"/>
    <mergeCell ref="M14:N14"/>
    <mergeCell ref="O14:R14"/>
    <mergeCell ref="S14:T14"/>
    <mergeCell ref="U14:X14"/>
    <mergeCell ref="Y14:Z14"/>
    <mergeCell ref="AA14:AD14"/>
    <mergeCell ref="AE14:AF14"/>
    <mergeCell ref="A13:E13"/>
    <mergeCell ref="AE13:AF13"/>
    <mergeCell ref="AG13:AJ13"/>
    <mergeCell ref="U13:X13"/>
    <mergeCell ref="M13:N13"/>
    <mergeCell ref="O13:R13"/>
    <mergeCell ref="S13:T13"/>
    <mergeCell ref="Y13:Z13"/>
    <mergeCell ref="AA13:AD13"/>
    <mergeCell ref="Y11:Z11"/>
    <mergeCell ref="AA11:AD11"/>
    <mergeCell ref="AM11:AP11"/>
    <mergeCell ref="AE12:AF12"/>
    <mergeCell ref="AG12:AJ12"/>
    <mergeCell ref="AK12:AL12"/>
    <mergeCell ref="AM12:AP12"/>
    <mergeCell ref="D2:AS2"/>
    <mergeCell ref="AQ8:AV8"/>
    <mergeCell ref="F6:G6"/>
    <mergeCell ref="K6:L6"/>
    <mergeCell ref="AD7:AE7"/>
    <mergeCell ref="W7:AB7"/>
    <mergeCell ref="T7:U7"/>
    <mergeCell ref="Q7:R7"/>
    <mergeCell ref="K7:O7"/>
    <mergeCell ref="A7:G7"/>
    <mergeCell ref="A12:L12"/>
    <mergeCell ref="M12:N12"/>
    <mergeCell ref="O12:R12"/>
    <mergeCell ref="A9:L11"/>
    <mergeCell ref="M11:N11"/>
    <mergeCell ref="O11:R11"/>
    <mergeCell ref="M9:R10"/>
    <mergeCell ref="S12:T12"/>
    <mergeCell ref="U12:X12"/>
    <mergeCell ref="Y12:Z12"/>
    <mergeCell ref="AA12:AD12"/>
    <mergeCell ref="S9:AJ9"/>
    <mergeCell ref="AE11:AF11"/>
    <mergeCell ref="AG11:AJ11"/>
    <mergeCell ref="AK11:AL11"/>
    <mergeCell ref="S11:T11"/>
    <mergeCell ref="U11:X11"/>
    <mergeCell ref="S10:X10"/>
    <mergeCell ref="AK9:AP10"/>
    <mergeCell ref="Y10:AD10"/>
    <mergeCell ref="AE10:AJ10"/>
    <mergeCell ref="AW7:AX7"/>
    <mergeCell ref="AT16:AX16"/>
    <mergeCell ref="AT18:AX18"/>
    <mergeCell ref="AT20:AX20"/>
    <mergeCell ref="AT14:AX14"/>
    <mergeCell ref="AT30:AX30"/>
    <mergeCell ref="AT32:AX32"/>
    <mergeCell ref="AT22:AX22"/>
    <mergeCell ref="AT24:AX24"/>
    <mergeCell ref="AT26:AX26"/>
    <mergeCell ref="AT28:AX28"/>
    <mergeCell ref="A67:E67"/>
    <mergeCell ref="M67:N67"/>
    <mergeCell ref="O67:R67"/>
    <mergeCell ref="S67:T67"/>
    <mergeCell ref="U67:X67"/>
    <mergeCell ref="Y67:Z67"/>
    <mergeCell ref="AA67:AD67"/>
    <mergeCell ref="AE67:AF67"/>
    <mergeCell ref="A66:E66"/>
    <mergeCell ref="M66:N66"/>
    <mergeCell ref="O66:R66"/>
    <mergeCell ref="S66:T66"/>
    <mergeCell ref="U66:X66"/>
    <mergeCell ref="Y66:Z66"/>
    <mergeCell ref="AA66:AD66"/>
    <mergeCell ref="AE66:AF66"/>
    <mergeCell ref="AK66:AL66"/>
    <mergeCell ref="AM66:AP66"/>
    <mergeCell ref="AQ66:AS66"/>
    <mergeCell ref="AT66:AX66"/>
    <mergeCell ref="A65:E65"/>
    <mergeCell ref="M65:N65"/>
    <mergeCell ref="O65:R65"/>
    <mergeCell ref="S65:T65"/>
    <mergeCell ref="U65:X65"/>
    <mergeCell ref="Y65:Z65"/>
    <mergeCell ref="AA65:AD65"/>
    <mergeCell ref="AE65:AF65"/>
    <mergeCell ref="AG65:AJ65"/>
    <mergeCell ref="AK65:AL65"/>
    <mergeCell ref="AM65:AP65"/>
    <mergeCell ref="AQ65:AS65"/>
    <mergeCell ref="A64:E64"/>
    <mergeCell ref="M64:N64"/>
    <mergeCell ref="O64:R64"/>
    <mergeCell ref="S64:T64"/>
    <mergeCell ref="U64:X64"/>
    <mergeCell ref="Y64:Z64"/>
    <mergeCell ref="AA64:AD64"/>
    <mergeCell ref="AE64:AF64"/>
    <mergeCell ref="AG64:AJ64"/>
    <mergeCell ref="AK64:AL64"/>
    <mergeCell ref="AM64:AP64"/>
    <mergeCell ref="AQ64:AS64"/>
    <mergeCell ref="A63:E63"/>
    <mergeCell ref="M63:N63"/>
    <mergeCell ref="O63:R63"/>
    <mergeCell ref="S63:T63"/>
    <mergeCell ref="U63:X63"/>
    <mergeCell ref="Y63:Z63"/>
    <mergeCell ref="AA63:AD63"/>
    <mergeCell ref="AE63:AF63"/>
    <mergeCell ref="AG63:AJ63"/>
    <mergeCell ref="AK63:AL63"/>
    <mergeCell ref="AM63:AP63"/>
    <mergeCell ref="AQ63:AS63"/>
    <mergeCell ref="A62:E62"/>
    <mergeCell ref="M62:N62"/>
    <mergeCell ref="O62:R62"/>
    <mergeCell ref="S62:T62"/>
    <mergeCell ref="U62:X62"/>
    <mergeCell ref="Y62:Z62"/>
    <mergeCell ref="AA62:AD62"/>
    <mergeCell ref="AE62:AF62"/>
    <mergeCell ref="AG62:AJ62"/>
    <mergeCell ref="AK62:AL62"/>
    <mergeCell ref="AM62:AP62"/>
    <mergeCell ref="AQ62:AS62"/>
    <mergeCell ref="A61:E61"/>
    <mergeCell ref="M61:N61"/>
    <mergeCell ref="O61:R61"/>
    <mergeCell ref="S61:T61"/>
    <mergeCell ref="U61:X61"/>
    <mergeCell ref="Y61:Z61"/>
    <mergeCell ref="AA61:AD61"/>
    <mergeCell ref="AE61:AF61"/>
    <mergeCell ref="AG61:AJ61"/>
    <mergeCell ref="AK61:AL61"/>
    <mergeCell ref="AM61:AP61"/>
    <mergeCell ref="AQ61:AS61"/>
    <mergeCell ref="AT61:AX61"/>
    <mergeCell ref="A60:E60"/>
    <mergeCell ref="M60:N60"/>
    <mergeCell ref="O60:R60"/>
    <mergeCell ref="S60:T60"/>
    <mergeCell ref="U60:X60"/>
    <mergeCell ref="Y60:Z60"/>
    <mergeCell ref="AA60:AD60"/>
    <mergeCell ref="AE60:AF60"/>
    <mergeCell ref="AG60:AJ60"/>
    <mergeCell ref="AK60:AL60"/>
    <mergeCell ref="AM60:AP60"/>
    <mergeCell ref="AQ60:AS60"/>
    <mergeCell ref="AT60:AX60"/>
    <mergeCell ref="A59:E59"/>
    <mergeCell ref="M59:N59"/>
    <mergeCell ref="O59:R59"/>
    <mergeCell ref="S59:T59"/>
    <mergeCell ref="U59:X59"/>
    <mergeCell ref="Y59:Z59"/>
    <mergeCell ref="AA59:AD59"/>
    <mergeCell ref="AE59:AF59"/>
    <mergeCell ref="AG59:AJ59"/>
    <mergeCell ref="AK59:AL59"/>
    <mergeCell ref="AM59:AP59"/>
    <mergeCell ref="AQ59:AS59"/>
    <mergeCell ref="AT59:AX59"/>
    <mergeCell ref="A58:E58"/>
    <mergeCell ref="M58:N58"/>
    <mergeCell ref="O58:R58"/>
    <mergeCell ref="S58:T58"/>
    <mergeCell ref="U58:X58"/>
    <mergeCell ref="Y58:Z58"/>
    <mergeCell ref="AA58:AD58"/>
    <mergeCell ref="AE58:AF58"/>
    <mergeCell ref="AG58:AJ58"/>
    <mergeCell ref="AK58:AL58"/>
    <mergeCell ref="AM58:AP58"/>
    <mergeCell ref="AQ58:AS58"/>
    <mergeCell ref="AT58:AX58"/>
    <mergeCell ref="A57:E57"/>
    <mergeCell ref="M57:N57"/>
    <mergeCell ref="O57:R57"/>
    <mergeCell ref="S57:T57"/>
    <mergeCell ref="U57:X57"/>
    <mergeCell ref="Y57:Z57"/>
    <mergeCell ref="AA57:AD57"/>
    <mergeCell ref="AE57:AF57"/>
    <mergeCell ref="AG57:AJ57"/>
    <mergeCell ref="AK57:AL57"/>
    <mergeCell ref="AM57:AP57"/>
    <mergeCell ref="AQ57:AS57"/>
    <mergeCell ref="AT57:AX57"/>
    <mergeCell ref="A56:E56"/>
    <mergeCell ref="M56:N56"/>
    <mergeCell ref="O56:R56"/>
    <mergeCell ref="S56:T56"/>
    <mergeCell ref="U56:X56"/>
    <mergeCell ref="Y56:Z56"/>
    <mergeCell ref="AA56:AD56"/>
    <mergeCell ref="AE56:AF56"/>
    <mergeCell ref="AG56:AJ56"/>
    <mergeCell ref="AK56:AL56"/>
    <mergeCell ref="AM56:AP56"/>
    <mergeCell ref="AQ56:AS56"/>
    <mergeCell ref="AT56:AX56"/>
    <mergeCell ref="A55:E55"/>
    <mergeCell ref="M55:N55"/>
    <mergeCell ref="O55:R55"/>
    <mergeCell ref="S55:T55"/>
    <mergeCell ref="U55:X55"/>
    <mergeCell ref="Y55:Z55"/>
    <mergeCell ref="AA55:AD55"/>
    <mergeCell ref="AE55:AF55"/>
    <mergeCell ref="AG55:AJ55"/>
    <mergeCell ref="AK55:AL55"/>
    <mergeCell ref="AM55:AP55"/>
    <mergeCell ref="AQ55:AS55"/>
    <mergeCell ref="AT55:AX55"/>
    <mergeCell ref="A54:E54"/>
    <mergeCell ref="M54:N54"/>
    <mergeCell ref="O54:R54"/>
    <mergeCell ref="S54:T54"/>
    <mergeCell ref="U54:X54"/>
    <mergeCell ref="Y54:Z54"/>
    <mergeCell ref="AA54:AD54"/>
    <mergeCell ref="AE54:AF54"/>
    <mergeCell ref="AG54:AJ54"/>
    <mergeCell ref="AK54:AL54"/>
    <mergeCell ref="AM54:AP54"/>
    <mergeCell ref="AQ54:AS54"/>
    <mergeCell ref="AT54:AX54"/>
    <mergeCell ref="A53:E53"/>
    <mergeCell ref="M53:N53"/>
    <mergeCell ref="O53:R53"/>
    <mergeCell ref="S53:T53"/>
    <mergeCell ref="U53:X53"/>
    <mergeCell ref="Y53:Z53"/>
    <mergeCell ref="AA53:AD53"/>
    <mergeCell ref="AE53:AF53"/>
    <mergeCell ref="AG53:AJ53"/>
    <mergeCell ref="AK53:AL53"/>
    <mergeCell ref="AM53:AP53"/>
    <mergeCell ref="AQ53:AS53"/>
    <mergeCell ref="AT53:AX53"/>
    <mergeCell ref="A52:E52"/>
    <mergeCell ref="M52:N52"/>
    <mergeCell ref="O52:R52"/>
    <mergeCell ref="S52:T52"/>
    <mergeCell ref="U52:X52"/>
    <mergeCell ref="Y52:Z52"/>
    <mergeCell ref="AA52:AD52"/>
    <mergeCell ref="AE52:AF52"/>
    <mergeCell ref="AG52:AJ52"/>
    <mergeCell ref="AK52:AL52"/>
    <mergeCell ref="AM52:AP52"/>
    <mergeCell ref="AQ52:AS52"/>
    <mergeCell ref="AT52:AX52"/>
    <mergeCell ref="A51:E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K51:AL51"/>
    <mergeCell ref="AM51:AP51"/>
    <mergeCell ref="AQ51:AS51"/>
    <mergeCell ref="AT51:AX51"/>
    <mergeCell ref="A50:E50"/>
    <mergeCell ref="M50:N50"/>
    <mergeCell ref="O50:R50"/>
    <mergeCell ref="S50:T50"/>
    <mergeCell ref="U50:X50"/>
    <mergeCell ref="Y50:Z50"/>
    <mergeCell ref="AA50:AD50"/>
    <mergeCell ref="AE50:AF50"/>
    <mergeCell ref="AG50:AJ50"/>
    <mergeCell ref="AK50:AL50"/>
    <mergeCell ref="AM50:AP50"/>
    <mergeCell ref="AQ50:AS50"/>
    <mergeCell ref="AT50:AX50"/>
    <mergeCell ref="A49:E49"/>
    <mergeCell ref="M49:N49"/>
    <mergeCell ref="O49:R49"/>
    <mergeCell ref="S49:T49"/>
    <mergeCell ref="U49:X49"/>
    <mergeCell ref="Y49:Z49"/>
    <mergeCell ref="AA49:AD49"/>
    <mergeCell ref="AE49:AF49"/>
    <mergeCell ref="AG49:AJ49"/>
    <mergeCell ref="AK49:AL49"/>
    <mergeCell ref="AM49:AP49"/>
    <mergeCell ref="AQ49:AS49"/>
    <mergeCell ref="AT49:AX49"/>
    <mergeCell ref="A48:E48"/>
    <mergeCell ref="M48:N48"/>
    <mergeCell ref="O48:R48"/>
    <mergeCell ref="S48:T48"/>
    <mergeCell ref="U48:X48"/>
    <mergeCell ref="Y48:Z48"/>
    <mergeCell ref="AA48:AD48"/>
    <mergeCell ref="AE48:AF48"/>
    <mergeCell ref="AG48:AJ48"/>
    <mergeCell ref="AK48:AL48"/>
    <mergeCell ref="AM48:AP48"/>
    <mergeCell ref="AQ48:AS48"/>
    <mergeCell ref="AT48:AX48"/>
    <mergeCell ref="A47:E47"/>
    <mergeCell ref="M47:N47"/>
    <mergeCell ref="O47:R47"/>
    <mergeCell ref="S47:T47"/>
    <mergeCell ref="U47:X47"/>
    <mergeCell ref="Y47:Z47"/>
    <mergeCell ref="AA47:AD47"/>
    <mergeCell ref="AE47:AF47"/>
    <mergeCell ref="AG47:AJ47"/>
    <mergeCell ref="AK47:AL47"/>
    <mergeCell ref="AM47:AP47"/>
    <mergeCell ref="AQ47:AS47"/>
    <mergeCell ref="AT47:AX47"/>
    <mergeCell ref="A46:E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K46:AL46"/>
    <mergeCell ref="AM46:AP46"/>
    <mergeCell ref="AQ46:AS46"/>
    <mergeCell ref="AT46:AX46"/>
    <mergeCell ref="A45:E45"/>
    <mergeCell ref="M45:N45"/>
    <mergeCell ref="O45:R45"/>
    <mergeCell ref="S45:T45"/>
    <mergeCell ref="U45:X45"/>
    <mergeCell ref="Y45:Z45"/>
    <mergeCell ref="AA45:AD45"/>
    <mergeCell ref="AE45:AF45"/>
    <mergeCell ref="AG45:AJ45"/>
    <mergeCell ref="AK45:AL45"/>
    <mergeCell ref="AM45:AP45"/>
    <mergeCell ref="AQ45:AS45"/>
    <mergeCell ref="AT45:AX45"/>
    <mergeCell ref="A44:E44"/>
    <mergeCell ref="M44:N44"/>
    <mergeCell ref="O44:R44"/>
    <mergeCell ref="S44:T44"/>
    <mergeCell ref="U44:X44"/>
    <mergeCell ref="Y44:Z44"/>
    <mergeCell ref="AA44:AD44"/>
    <mergeCell ref="AE44:AF44"/>
    <mergeCell ref="AG44:AJ44"/>
    <mergeCell ref="AK44:AL44"/>
    <mergeCell ref="AM44:AP44"/>
    <mergeCell ref="AQ44:AS44"/>
    <mergeCell ref="AT44:AX44"/>
    <mergeCell ref="A43:E43"/>
    <mergeCell ref="M43:N43"/>
    <mergeCell ref="O43:R43"/>
    <mergeCell ref="S43:T43"/>
    <mergeCell ref="U43:X43"/>
    <mergeCell ref="Y43:Z43"/>
    <mergeCell ref="AA43:AD43"/>
    <mergeCell ref="AE43:AF43"/>
    <mergeCell ref="AG43:AJ43"/>
    <mergeCell ref="AK43:AL43"/>
    <mergeCell ref="AM43:AP43"/>
    <mergeCell ref="AQ43:AS43"/>
    <mergeCell ref="AT43:AX43"/>
    <mergeCell ref="A42:E42"/>
    <mergeCell ref="M42:N42"/>
    <mergeCell ref="O42:R42"/>
    <mergeCell ref="S42:T42"/>
    <mergeCell ref="U42:X42"/>
    <mergeCell ref="Y42:Z42"/>
    <mergeCell ref="AA42:AD42"/>
    <mergeCell ref="AE42:AF42"/>
    <mergeCell ref="AG42:AJ42"/>
    <mergeCell ref="AK42:AL42"/>
    <mergeCell ref="AM42:AP42"/>
    <mergeCell ref="AQ42:AS42"/>
    <mergeCell ref="AT42:AX42"/>
    <mergeCell ref="A41:E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K41:AL41"/>
    <mergeCell ref="AM41:AP41"/>
    <mergeCell ref="AQ41:AS41"/>
    <mergeCell ref="AT41:AX41"/>
    <mergeCell ref="A40:E40"/>
    <mergeCell ref="M40:N40"/>
    <mergeCell ref="O40:R40"/>
    <mergeCell ref="S40:T40"/>
    <mergeCell ref="U40:X40"/>
    <mergeCell ref="Y40:Z40"/>
    <mergeCell ref="AA40:AD40"/>
    <mergeCell ref="AE40:AF40"/>
    <mergeCell ref="AG40:AJ40"/>
    <mergeCell ref="AK40:AL40"/>
    <mergeCell ref="AM40:AP40"/>
    <mergeCell ref="AQ40:AS40"/>
    <mergeCell ref="AT40:AX40"/>
    <mergeCell ref="A39:E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K39:AL39"/>
    <mergeCell ref="AM39:AP39"/>
    <mergeCell ref="AQ39:AS39"/>
    <mergeCell ref="AT39:AX39"/>
    <mergeCell ref="A38:E38"/>
    <mergeCell ref="M38:N38"/>
    <mergeCell ref="O38:R38"/>
    <mergeCell ref="S38:T38"/>
    <mergeCell ref="U38:X38"/>
    <mergeCell ref="Y38:Z38"/>
    <mergeCell ref="AA38:AD38"/>
    <mergeCell ref="AE38:AF38"/>
    <mergeCell ref="AG38:AJ38"/>
    <mergeCell ref="AK38:AL38"/>
    <mergeCell ref="AM38:AP38"/>
    <mergeCell ref="AQ38:AS38"/>
    <mergeCell ref="AT38:AX38"/>
    <mergeCell ref="A37:E37"/>
    <mergeCell ref="M37:N37"/>
    <mergeCell ref="O37:R37"/>
    <mergeCell ref="S37:T37"/>
    <mergeCell ref="U37:X37"/>
    <mergeCell ref="Y37:Z37"/>
    <mergeCell ref="AA37:AD37"/>
    <mergeCell ref="AE37:AF37"/>
    <mergeCell ref="AG37:AJ37"/>
    <mergeCell ref="AK37:AL37"/>
    <mergeCell ref="AM37:AP37"/>
    <mergeCell ref="AQ37:AS37"/>
    <mergeCell ref="AT37:AX37"/>
    <mergeCell ref="A36:E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K36:AL36"/>
    <mergeCell ref="AM36:AP36"/>
    <mergeCell ref="AQ36:AS36"/>
    <mergeCell ref="AT36:AX36"/>
    <mergeCell ref="A35:E35"/>
    <mergeCell ref="M35:N35"/>
    <mergeCell ref="O35:R35"/>
    <mergeCell ref="S35:T35"/>
    <mergeCell ref="U35:X35"/>
    <mergeCell ref="Y35:Z35"/>
    <mergeCell ref="AA35:AD35"/>
    <mergeCell ref="AE35:AF35"/>
    <mergeCell ref="AG35:AJ35"/>
    <mergeCell ref="AK35:AL35"/>
    <mergeCell ref="AM35:AP35"/>
    <mergeCell ref="AQ35:AS35"/>
    <mergeCell ref="AT35:AX35"/>
    <mergeCell ref="A34:E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K34:AL34"/>
    <mergeCell ref="AM34:AP34"/>
    <mergeCell ref="AQ34:AS34"/>
    <mergeCell ref="AT34:AX34"/>
    <mergeCell ref="A33:E33"/>
    <mergeCell ref="M33:N33"/>
    <mergeCell ref="O33:R33"/>
    <mergeCell ref="S33:T33"/>
    <mergeCell ref="U33:X33"/>
    <mergeCell ref="Y33:Z33"/>
    <mergeCell ref="AA33:AD33"/>
    <mergeCell ref="AE33:AF33"/>
    <mergeCell ref="AG33:AJ33"/>
    <mergeCell ref="AK33:AL33"/>
    <mergeCell ref="AM33:AP33"/>
    <mergeCell ref="AQ33:AS33"/>
    <mergeCell ref="AT33:AX33"/>
    <mergeCell ref="A76:E76"/>
    <mergeCell ref="M76:N76"/>
    <mergeCell ref="O76:R76"/>
    <mergeCell ref="S76:T76"/>
    <mergeCell ref="U76:X76"/>
    <mergeCell ref="Y76:Z76"/>
    <mergeCell ref="AA76:AD76"/>
    <mergeCell ref="AE76:AF76"/>
    <mergeCell ref="AG76:AJ76"/>
    <mergeCell ref="AK76:AL76"/>
    <mergeCell ref="AM76:AP76"/>
    <mergeCell ref="AQ76:AS76"/>
    <mergeCell ref="AT76:AX76"/>
    <mergeCell ref="A75:E75"/>
    <mergeCell ref="M75:N75"/>
    <mergeCell ref="O75:R75"/>
    <mergeCell ref="S75:T75"/>
    <mergeCell ref="U75:X75"/>
    <mergeCell ref="Y75:Z75"/>
    <mergeCell ref="AA75:AD75"/>
    <mergeCell ref="AE75:AF75"/>
    <mergeCell ref="AG75:AJ75"/>
    <mergeCell ref="AK75:AL75"/>
    <mergeCell ref="AM75:AP75"/>
    <mergeCell ref="AQ75:AS75"/>
    <mergeCell ref="AT75:AX75"/>
    <mergeCell ref="A74:E74"/>
    <mergeCell ref="M74:N74"/>
    <mergeCell ref="O74:R74"/>
    <mergeCell ref="S74:T74"/>
    <mergeCell ref="U74:X74"/>
    <mergeCell ref="Y74:Z74"/>
    <mergeCell ref="AA74:AD74"/>
    <mergeCell ref="AE74:AF74"/>
    <mergeCell ref="AG74:AJ74"/>
    <mergeCell ref="AK74:AL74"/>
    <mergeCell ref="AM74:AP74"/>
    <mergeCell ref="AQ74:AS74"/>
    <mergeCell ref="AT74:AX74"/>
    <mergeCell ref="A73:E73"/>
    <mergeCell ref="M73:N73"/>
    <mergeCell ref="O73:R73"/>
    <mergeCell ref="S73:T73"/>
    <mergeCell ref="U73:X73"/>
    <mergeCell ref="Y73:Z73"/>
    <mergeCell ref="AA73:AD73"/>
    <mergeCell ref="AE73:AF73"/>
    <mergeCell ref="AG73:AJ73"/>
    <mergeCell ref="AK73:AL73"/>
    <mergeCell ref="AM73:AP73"/>
    <mergeCell ref="AQ73:AS73"/>
    <mergeCell ref="AT73:AX73"/>
    <mergeCell ref="A72:E72"/>
    <mergeCell ref="M72:N72"/>
    <mergeCell ref="O72:R72"/>
    <mergeCell ref="S72:T72"/>
    <mergeCell ref="U72:X72"/>
    <mergeCell ref="Y72:Z72"/>
    <mergeCell ref="AA72:AD72"/>
    <mergeCell ref="AE72:AF72"/>
    <mergeCell ref="AG72:AJ72"/>
    <mergeCell ref="AK72:AL72"/>
    <mergeCell ref="AM72:AP72"/>
    <mergeCell ref="AQ72:AS72"/>
    <mergeCell ref="AT72:AX72"/>
    <mergeCell ref="A71:E71"/>
    <mergeCell ref="M71:N71"/>
    <mergeCell ref="O71:R71"/>
    <mergeCell ref="S71:T71"/>
    <mergeCell ref="U71:X71"/>
    <mergeCell ref="Y71:Z71"/>
    <mergeCell ref="AA71:AD71"/>
    <mergeCell ref="AE71:AF71"/>
    <mergeCell ref="AG71:AJ71"/>
    <mergeCell ref="AK71:AL71"/>
    <mergeCell ref="AM71:AP71"/>
    <mergeCell ref="AQ71:AS71"/>
    <mergeCell ref="AT71:AX71"/>
    <mergeCell ref="A70:E70"/>
    <mergeCell ref="M70:N70"/>
    <mergeCell ref="O70:R70"/>
    <mergeCell ref="S70:T70"/>
    <mergeCell ref="U70:X70"/>
    <mergeCell ref="Y70:Z70"/>
    <mergeCell ref="AA70:AD70"/>
    <mergeCell ref="AE70:AF70"/>
    <mergeCell ref="AG70:AJ70"/>
    <mergeCell ref="AK70:AL70"/>
    <mergeCell ref="AM70:AP70"/>
    <mergeCell ref="AQ70:AS70"/>
    <mergeCell ref="AT70:AX70"/>
    <mergeCell ref="A69:E69"/>
    <mergeCell ref="M69:N69"/>
    <mergeCell ref="O69:R69"/>
    <mergeCell ref="S69:T69"/>
    <mergeCell ref="U69:X69"/>
    <mergeCell ref="Y69:Z69"/>
    <mergeCell ref="AA69:AD69"/>
    <mergeCell ref="AE69:AF69"/>
    <mergeCell ref="AG69:AJ69"/>
    <mergeCell ref="AK69:AL69"/>
    <mergeCell ref="AM69:AP69"/>
    <mergeCell ref="AQ69:AS69"/>
    <mergeCell ref="AT69:AX69"/>
    <mergeCell ref="A68:E68"/>
    <mergeCell ref="M68:N68"/>
    <mergeCell ref="O68:R68"/>
    <mergeCell ref="S68:T68"/>
    <mergeCell ref="U68:X68"/>
    <mergeCell ref="Y68:Z68"/>
    <mergeCell ref="AA68:AD68"/>
    <mergeCell ref="AE68:AF68"/>
    <mergeCell ref="AG68:AJ68"/>
    <mergeCell ref="AK68:AL68"/>
    <mergeCell ref="AM68:AP68"/>
    <mergeCell ref="AQ68:AS68"/>
    <mergeCell ref="AT68:AX68"/>
  </mergeCells>
  <printOptions horizontalCentered="1"/>
  <pageMargins left="0.35433070866141736" right="0.2755905511811024" top="0.5118110236220472" bottom="0.5511811023622047" header="0.2362204724409449" footer="0.31496062992125984"/>
  <pageSetup horizontalDpi="600" verticalDpi="600" orientation="landscape" paperSize="8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73"/>
  <sheetViews>
    <sheetView showGridLines="0" tabSelected="1" zoomScale="75" zoomScaleNormal="75" workbookViewId="0" topLeftCell="A28">
      <selection activeCell="AO14" sqref="AO14"/>
    </sheetView>
  </sheetViews>
  <sheetFormatPr defaultColWidth="9.140625" defaultRowHeight="12.75"/>
  <cols>
    <col min="1" max="6" width="3.28125" style="1467" customWidth="1"/>
    <col min="7" max="7" width="3.8515625" style="1467" customWidth="1"/>
    <col min="8" max="11" width="3.28125" style="1467" customWidth="1"/>
    <col min="12" max="12" width="3.8515625" style="1467" customWidth="1"/>
    <col min="13" max="13" width="3.7109375" style="1467" customWidth="1"/>
    <col min="14" max="14" width="3.28125" style="1467" customWidth="1"/>
    <col min="15" max="15" width="3.8515625" style="1467" customWidth="1"/>
    <col min="16" max="18" width="3.28125" style="1467" customWidth="1"/>
    <col min="19" max="19" width="3.8515625" style="1468" customWidth="1"/>
    <col min="20" max="20" width="4.421875" style="1467" customWidth="1"/>
    <col min="21" max="36" width="3.7109375" style="1467" customWidth="1"/>
    <col min="37" max="37" width="2.00390625" style="1467" customWidth="1"/>
    <col min="38" max="16384" width="9.140625" style="1467" customWidth="1"/>
  </cols>
  <sheetData>
    <row r="1" spans="35:36" ht="9" customHeight="1">
      <c r="AI1" s="1469"/>
      <c r="AJ1" s="1469"/>
    </row>
    <row r="2" spans="1:36" ht="42" customHeight="1">
      <c r="A2" s="1470" t="s">
        <v>172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69"/>
      <c r="T2" s="1471"/>
      <c r="U2" s="1471"/>
      <c r="V2" s="1471"/>
      <c r="W2" s="1471"/>
      <c r="X2" s="1471"/>
      <c r="Y2" s="1471"/>
      <c r="Z2" s="1471"/>
      <c r="AA2" s="1471"/>
      <c r="AB2" s="1471"/>
      <c r="AC2" s="1471"/>
      <c r="AD2" s="1471"/>
      <c r="AE2" s="1471"/>
      <c r="AF2" s="1471"/>
      <c r="AG2" s="1471"/>
      <c r="AH2" s="1471"/>
      <c r="AI2" s="1471"/>
      <c r="AJ2" s="1471"/>
    </row>
    <row r="3" spans="1:36" ht="9" customHeight="1">
      <c r="A3" s="1472"/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  <c r="R3" s="1471"/>
      <c r="S3" s="1469"/>
      <c r="T3" s="1471"/>
      <c r="U3" s="1471"/>
      <c r="V3" s="1471"/>
      <c r="W3" s="1471"/>
      <c r="X3" s="1471"/>
      <c r="Y3" s="1471"/>
      <c r="Z3" s="1471"/>
      <c r="AA3" s="1471"/>
      <c r="AB3" s="1471"/>
      <c r="AC3" s="1471"/>
      <c r="AD3" s="1471"/>
      <c r="AE3" s="1471"/>
      <c r="AF3" s="1471"/>
      <c r="AG3" s="1471"/>
      <c r="AH3" s="1471"/>
      <c r="AI3" s="1471"/>
      <c r="AJ3" s="1471"/>
    </row>
    <row r="4" spans="35:36" ht="12.75" customHeight="1">
      <c r="AI4" s="1473"/>
      <c r="AJ4" s="1473"/>
    </row>
    <row r="5" spans="25:36" ht="12.75" customHeight="1">
      <c r="Y5" s="2480" t="s">
        <v>254</v>
      </c>
      <c r="Z5" s="2480"/>
      <c r="AA5" s="2480"/>
      <c r="AB5" s="2480"/>
      <c r="AC5" s="2480"/>
      <c r="AD5" s="2480"/>
      <c r="AE5" s="2480"/>
      <c r="AF5" s="2480"/>
      <c r="AG5" s="2480"/>
      <c r="AH5" s="2480"/>
      <c r="AI5" s="2480"/>
      <c r="AJ5" s="2480"/>
    </row>
    <row r="6" spans="25:36" ht="12.75" customHeight="1">
      <c r="Y6" s="2417" t="s">
        <v>255</v>
      </c>
      <c r="Z6" s="2417"/>
      <c r="AA6" s="2417"/>
      <c r="AB6" s="2417"/>
      <c r="AC6" s="2417"/>
      <c r="AD6" s="2417"/>
      <c r="AE6" s="2417"/>
      <c r="AF6" s="2417"/>
      <c r="AG6" s="2417"/>
      <c r="AH6" s="2417"/>
      <c r="AI6" s="2417"/>
      <c r="AJ6" s="2417"/>
    </row>
    <row r="7" ht="9" customHeight="1" thickBot="1"/>
    <row r="8" spans="1:36" ht="21" customHeight="1" thickBot="1">
      <c r="A8" s="1474">
        <v>5</v>
      </c>
      <c r="B8" s="1475">
        <v>1</v>
      </c>
      <c r="C8" s="1475">
        <v>3</v>
      </c>
      <c r="D8" s="1475">
        <v>0</v>
      </c>
      <c r="E8" s="1475">
        <v>0</v>
      </c>
      <c r="F8" s="1476">
        <v>9</v>
      </c>
      <c r="H8" s="1474">
        <v>1</v>
      </c>
      <c r="I8" s="1475">
        <v>2</v>
      </c>
      <c r="J8" s="1475">
        <v>5</v>
      </c>
      <c r="K8" s="1476">
        <v>4</v>
      </c>
      <c r="M8" s="1474">
        <v>0</v>
      </c>
      <c r="N8" s="1476">
        <v>1</v>
      </c>
      <c r="O8" s="1468"/>
      <c r="P8" s="1474">
        <v>2</v>
      </c>
      <c r="Q8" s="1475">
        <v>8</v>
      </c>
      <c r="R8" s="1475">
        <v>0</v>
      </c>
      <c r="S8" s="1476">
        <v>0</v>
      </c>
      <c r="U8" s="1474">
        <v>7</v>
      </c>
      <c r="V8" s="1475">
        <v>5</v>
      </c>
      <c r="W8" s="1475">
        <v>1</v>
      </c>
      <c r="X8" s="1475">
        <v>1</v>
      </c>
      <c r="Y8" s="1475">
        <v>1</v>
      </c>
      <c r="Z8" s="1476">
        <v>5</v>
      </c>
      <c r="AB8" s="1477">
        <v>3</v>
      </c>
      <c r="AC8" s="1478">
        <v>3</v>
      </c>
      <c r="AE8" s="1479">
        <v>2</v>
      </c>
      <c r="AF8" s="1480">
        <v>0</v>
      </c>
      <c r="AG8" s="1480">
        <v>0</v>
      </c>
      <c r="AH8" s="1481">
        <v>5</v>
      </c>
      <c r="AJ8" s="1482">
        <v>2</v>
      </c>
    </row>
    <row r="9" spans="1:36" ht="25.5">
      <c r="A9" s="1483" t="s">
        <v>226</v>
      </c>
      <c r="B9" s="1483"/>
      <c r="C9" s="1483"/>
      <c r="D9" s="1483"/>
      <c r="E9" s="1483"/>
      <c r="F9" s="1483"/>
      <c r="G9" s="1484"/>
      <c r="H9" s="1483" t="s">
        <v>227</v>
      </c>
      <c r="I9" s="1483"/>
      <c r="J9" s="1483"/>
      <c r="K9" s="1483"/>
      <c r="L9" s="1484"/>
      <c r="M9" s="1485" t="s">
        <v>228</v>
      </c>
      <c r="N9" s="1485"/>
      <c r="O9" s="1484"/>
      <c r="P9" s="1485" t="s">
        <v>792</v>
      </c>
      <c r="Q9" s="1485"/>
      <c r="R9" s="1485"/>
      <c r="S9" s="1486"/>
      <c r="V9" s="1483" t="s">
        <v>230</v>
      </c>
      <c r="W9" s="1483"/>
      <c r="X9" s="1483"/>
      <c r="Y9" s="1483"/>
      <c r="Z9" s="1483"/>
      <c r="AB9" s="1483" t="s">
        <v>258</v>
      </c>
      <c r="AC9" s="1483"/>
      <c r="AE9" s="1483" t="s">
        <v>259</v>
      </c>
      <c r="AF9" s="1483"/>
      <c r="AG9" s="1483"/>
      <c r="AH9" s="1483"/>
      <c r="AJ9" s="1483" t="s">
        <v>260</v>
      </c>
    </row>
    <row r="10" spans="33:36" ht="13.5" thickBot="1">
      <c r="AG10" s="2437" t="s">
        <v>58</v>
      </c>
      <c r="AH10" s="2437"/>
      <c r="AI10" s="2437"/>
      <c r="AJ10" s="2437"/>
    </row>
    <row r="11" spans="1:36" ht="15.75" customHeight="1">
      <c r="A11" s="2471" t="s">
        <v>173</v>
      </c>
      <c r="B11" s="2472"/>
      <c r="C11" s="2472"/>
      <c r="D11" s="2472"/>
      <c r="E11" s="2472"/>
      <c r="F11" s="2472"/>
      <c r="G11" s="2472"/>
      <c r="H11" s="2472"/>
      <c r="I11" s="2472"/>
      <c r="J11" s="2472"/>
      <c r="K11" s="2472"/>
      <c r="L11" s="2472"/>
      <c r="M11" s="2472"/>
      <c r="N11" s="2472"/>
      <c r="O11" s="2472"/>
      <c r="P11" s="2472"/>
      <c r="Q11" s="2472"/>
      <c r="R11" s="2473"/>
      <c r="S11" s="2441" t="s">
        <v>174</v>
      </c>
      <c r="T11" s="2463"/>
      <c r="U11" s="2441" t="s">
        <v>175</v>
      </c>
      <c r="V11" s="2442"/>
      <c r="W11" s="2442"/>
      <c r="X11" s="2456"/>
      <c r="Y11" s="2447" t="s">
        <v>176</v>
      </c>
      <c r="Z11" s="2448"/>
      <c r="AA11" s="2448"/>
      <c r="AB11" s="2448"/>
      <c r="AC11" s="2448"/>
      <c r="AD11" s="2448"/>
      <c r="AE11" s="2448"/>
      <c r="AF11" s="2449"/>
      <c r="AG11" s="2441" t="s">
        <v>177</v>
      </c>
      <c r="AH11" s="2442"/>
      <c r="AI11" s="2442"/>
      <c r="AJ11" s="2443"/>
    </row>
    <row r="12" spans="1:36" ht="53.25" customHeight="1">
      <c r="A12" s="2474"/>
      <c r="B12" s="2475"/>
      <c r="C12" s="2475"/>
      <c r="D12" s="2475"/>
      <c r="E12" s="2475"/>
      <c r="F12" s="2475"/>
      <c r="G12" s="2475"/>
      <c r="H12" s="2475"/>
      <c r="I12" s="2475"/>
      <c r="J12" s="2475"/>
      <c r="K12" s="2475"/>
      <c r="L12" s="2475"/>
      <c r="M12" s="2475"/>
      <c r="N12" s="2475"/>
      <c r="O12" s="2475"/>
      <c r="P12" s="2475"/>
      <c r="Q12" s="2475"/>
      <c r="R12" s="2476"/>
      <c r="S12" s="2464"/>
      <c r="T12" s="2465"/>
      <c r="U12" s="2444"/>
      <c r="V12" s="2445"/>
      <c r="W12" s="2445"/>
      <c r="X12" s="2457"/>
      <c r="Y12" s="2438" t="s">
        <v>178</v>
      </c>
      <c r="Z12" s="2439"/>
      <c r="AA12" s="2439"/>
      <c r="AB12" s="2440"/>
      <c r="AC12" s="2438" t="s">
        <v>179</v>
      </c>
      <c r="AD12" s="2439"/>
      <c r="AE12" s="2439"/>
      <c r="AF12" s="2440"/>
      <c r="AG12" s="2444"/>
      <c r="AH12" s="2445"/>
      <c r="AI12" s="2445"/>
      <c r="AJ12" s="2446"/>
    </row>
    <row r="13" spans="1:36" s="1490" customFormat="1" ht="13.5" thickBot="1">
      <c r="A13" s="1487">
        <v>1</v>
      </c>
      <c r="B13" s="1488"/>
      <c r="C13" s="1488"/>
      <c r="D13" s="1488"/>
      <c r="E13" s="1489"/>
      <c r="F13" s="1489"/>
      <c r="G13" s="1489"/>
      <c r="H13" s="1489"/>
      <c r="I13" s="1489"/>
      <c r="J13" s="1489"/>
      <c r="K13" s="1489"/>
      <c r="L13" s="1489"/>
      <c r="M13" s="1489"/>
      <c r="N13" s="1489"/>
      <c r="O13" s="1489"/>
      <c r="P13" s="1489"/>
      <c r="Q13" s="1489"/>
      <c r="R13" s="1489"/>
      <c r="S13" s="2450">
        <v>2</v>
      </c>
      <c r="T13" s="2452"/>
      <c r="U13" s="2450">
        <v>3</v>
      </c>
      <c r="V13" s="2451"/>
      <c r="W13" s="2451"/>
      <c r="X13" s="2452"/>
      <c r="Y13" s="2450">
        <v>4</v>
      </c>
      <c r="Z13" s="2451"/>
      <c r="AA13" s="2451"/>
      <c r="AB13" s="2452"/>
      <c r="AC13" s="2450">
        <v>5</v>
      </c>
      <c r="AD13" s="2451"/>
      <c r="AE13" s="2451"/>
      <c r="AF13" s="2452"/>
      <c r="AG13" s="2450">
        <v>6</v>
      </c>
      <c r="AH13" s="2451"/>
      <c r="AI13" s="2451"/>
      <c r="AJ13" s="2453"/>
    </row>
    <row r="14" spans="1:36" s="1490" customFormat="1" ht="20.25" customHeight="1">
      <c r="A14" s="2466" t="s">
        <v>180</v>
      </c>
      <c r="B14" s="2467"/>
      <c r="C14" s="2467"/>
      <c r="D14" s="2467"/>
      <c r="E14" s="2467"/>
      <c r="F14" s="2467"/>
      <c r="G14" s="2467"/>
      <c r="H14" s="2467"/>
      <c r="I14" s="2467"/>
      <c r="J14" s="2467"/>
      <c r="K14" s="2467"/>
      <c r="L14" s="2467"/>
      <c r="M14" s="2467"/>
      <c r="N14" s="2467"/>
      <c r="O14" s="2467"/>
      <c r="P14" s="2467"/>
      <c r="Q14" s="2467"/>
      <c r="R14" s="2468"/>
      <c r="S14" s="2469" t="s">
        <v>269</v>
      </c>
      <c r="T14" s="2470"/>
      <c r="U14" s="2458"/>
      <c r="V14" s="2459"/>
      <c r="W14" s="2459"/>
      <c r="X14" s="2460"/>
      <c r="Y14" s="1491"/>
      <c r="Z14" s="1492"/>
      <c r="AA14" s="1492"/>
      <c r="AB14" s="1493"/>
      <c r="AC14" s="2407"/>
      <c r="AD14" s="2408"/>
      <c r="AE14" s="2408"/>
      <c r="AF14" s="2409"/>
      <c r="AG14" s="1492"/>
      <c r="AH14" s="1492"/>
      <c r="AI14" s="1492"/>
      <c r="AJ14" s="1494"/>
    </row>
    <row r="15" spans="1:36" s="1490" customFormat="1" ht="21.75" customHeight="1">
      <c r="A15" s="2402" t="s">
        <v>181</v>
      </c>
      <c r="B15" s="2403"/>
      <c r="C15" s="2403"/>
      <c r="D15" s="2403"/>
      <c r="E15" s="2403"/>
      <c r="F15" s="2403"/>
      <c r="G15" s="2403"/>
      <c r="H15" s="2403"/>
      <c r="I15" s="2403"/>
      <c r="J15" s="2403"/>
      <c r="K15" s="2403"/>
      <c r="L15" s="2403"/>
      <c r="M15" s="2403"/>
      <c r="N15" s="2403"/>
      <c r="O15" s="2403"/>
      <c r="P15" s="2403"/>
      <c r="Q15" s="2403"/>
      <c r="R15" s="2404"/>
      <c r="S15" s="2454" t="s">
        <v>271</v>
      </c>
      <c r="T15" s="2455"/>
      <c r="U15" s="2398"/>
      <c r="V15" s="2410"/>
      <c r="W15" s="2410"/>
      <c r="X15" s="2411"/>
      <c r="Y15" s="1491"/>
      <c r="Z15" s="1492"/>
      <c r="AA15" s="1492"/>
      <c r="AB15" s="1493"/>
      <c r="AC15" s="2398"/>
      <c r="AD15" s="2410"/>
      <c r="AE15" s="2410"/>
      <c r="AF15" s="2411"/>
      <c r="AG15" s="1492"/>
      <c r="AH15" s="1492"/>
      <c r="AI15" s="1492"/>
      <c r="AJ15" s="1494"/>
    </row>
    <row r="16" spans="1:36" s="1490" customFormat="1" ht="21.75" customHeight="1">
      <c r="A16" s="2402" t="s">
        <v>182</v>
      </c>
      <c r="B16" s="2403"/>
      <c r="C16" s="2403"/>
      <c r="D16" s="2403"/>
      <c r="E16" s="2403"/>
      <c r="F16" s="2403"/>
      <c r="G16" s="2403"/>
      <c r="H16" s="2403"/>
      <c r="I16" s="2403"/>
      <c r="J16" s="2403"/>
      <c r="K16" s="2403"/>
      <c r="L16" s="2403"/>
      <c r="M16" s="2403"/>
      <c r="N16" s="2403"/>
      <c r="O16" s="2403"/>
      <c r="P16" s="2403"/>
      <c r="Q16" s="2403"/>
      <c r="R16" s="2404"/>
      <c r="S16" s="2454" t="s">
        <v>273</v>
      </c>
      <c r="T16" s="2455"/>
      <c r="U16" s="2398"/>
      <c r="V16" s="2410"/>
      <c r="W16" s="2410"/>
      <c r="X16" s="2411"/>
      <c r="Y16" s="1491"/>
      <c r="Z16" s="1492"/>
      <c r="AA16" s="1492"/>
      <c r="AB16" s="1493"/>
      <c r="AC16" s="1492"/>
      <c r="AD16" s="1492"/>
      <c r="AE16" s="1492"/>
      <c r="AF16" s="1493"/>
      <c r="AG16" s="1492"/>
      <c r="AH16" s="1492"/>
      <c r="AI16" s="1492"/>
      <c r="AJ16" s="1494"/>
    </row>
    <row r="17" spans="1:36" s="1502" customFormat="1" ht="21.75" customHeight="1">
      <c r="A17" s="2402" t="s">
        <v>183</v>
      </c>
      <c r="B17" s="2403"/>
      <c r="C17" s="2403"/>
      <c r="D17" s="2403"/>
      <c r="E17" s="2403"/>
      <c r="F17" s="2403"/>
      <c r="G17" s="2403"/>
      <c r="H17" s="2403"/>
      <c r="I17" s="2403"/>
      <c r="J17" s="2403"/>
      <c r="K17" s="2403"/>
      <c r="L17" s="2403"/>
      <c r="M17" s="2403"/>
      <c r="N17" s="2403"/>
      <c r="O17" s="2403"/>
      <c r="P17" s="2403"/>
      <c r="Q17" s="2403"/>
      <c r="R17" s="2404"/>
      <c r="S17" s="2405" t="s">
        <v>275</v>
      </c>
      <c r="T17" s="2406"/>
      <c r="U17" s="2395"/>
      <c r="V17" s="2396"/>
      <c r="W17" s="2396"/>
      <c r="X17" s="2397"/>
      <c r="Y17" s="1498"/>
      <c r="Z17" s="1499"/>
      <c r="AA17" s="1499"/>
      <c r="AB17" s="1497"/>
      <c r="AC17" s="1495"/>
      <c r="AD17" s="1499"/>
      <c r="AE17" s="1499"/>
      <c r="AF17" s="1500"/>
      <c r="AG17" s="1499"/>
      <c r="AH17" s="1499"/>
      <c r="AI17" s="1499"/>
      <c r="AJ17" s="1501"/>
    </row>
    <row r="18" spans="1:36" s="1502" customFormat="1" ht="21.75" customHeight="1">
      <c r="A18" s="2402" t="s">
        <v>184</v>
      </c>
      <c r="B18" s="2403"/>
      <c r="C18" s="2403"/>
      <c r="D18" s="2403"/>
      <c r="E18" s="2403"/>
      <c r="F18" s="2403"/>
      <c r="G18" s="2403"/>
      <c r="H18" s="2403"/>
      <c r="I18" s="2403"/>
      <c r="J18" s="2403"/>
      <c r="K18" s="2403"/>
      <c r="L18" s="2403"/>
      <c r="M18" s="2403"/>
      <c r="N18" s="2403"/>
      <c r="O18" s="2403"/>
      <c r="P18" s="2403"/>
      <c r="Q18" s="2403"/>
      <c r="R18" s="2404"/>
      <c r="S18" s="2405" t="s">
        <v>277</v>
      </c>
      <c r="T18" s="2406"/>
      <c r="U18" s="2395">
        <v>7854</v>
      </c>
      <c r="V18" s="2461"/>
      <c r="W18" s="2461"/>
      <c r="X18" s="2462"/>
      <c r="Y18" s="2398">
        <v>7854</v>
      </c>
      <c r="Z18" s="2399"/>
      <c r="AA18" s="2399"/>
      <c r="AB18" s="2400"/>
      <c r="AC18" s="1499"/>
      <c r="AD18" s="1499"/>
      <c r="AE18" s="1499"/>
      <c r="AF18" s="1500"/>
      <c r="AG18" s="1499"/>
      <c r="AH18" s="1499"/>
      <c r="AI18" s="1499"/>
      <c r="AJ18" s="1501"/>
    </row>
    <row r="19" spans="1:36" s="1502" customFormat="1" ht="21.75" customHeight="1">
      <c r="A19" s="2402" t="s">
        <v>185</v>
      </c>
      <c r="B19" s="2403"/>
      <c r="C19" s="2403"/>
      <c r="D19" s="2403"/>
      <c r="E19" s="2403"/>
      <c r="F19" s="2403"/>
      <c r="G19" s="2403"/>
      <c r="H19" s="2403"/>
      <c r="I19" s="2403"/>
      <c r="J19" s="2403"/>
      <c r="K19" s="2403"/>
      <c r="L19" s="2403"/>
      <c r="M19" s="2403"/>
      <c r="N19" s="2403"/>
      <c r="O19" s="2403"/>
      <c r="P19" s="2403"/>
      <c r="Q19" s="2403"/>
      <c r="R19" s="2404"/>
      <c r="S19" s="2405" t="s">
        <v>279</v>
      </c>
      <c r="T19" s="2406"/>
      <c r="U19" s="2395">
        <v>2700</v>
      </c>
      <c r="V19" s="2396"/>
      <c r="W19" s="2396"/>
      <c r="X19" s="2397"/>
      <c r="Y19" s="2395"/>
      <c r="Z19" s="2396"/>
      <c r="AA19" s="2396"/>
      <c r="AB19" s="2397"/>
      <c r="AC19" s="2395">
        <v>2700</v>
      </c>
      <c r="AD19" s="2396"/>
      <c r="AE19" s="2396"/>
      <c r="AF19" s="2397"/>
      <c r="AG19" s="2395"/>
      <c r="AH19" s="2396"/>
      <c r="AI19" s="2396"/>
      <c r="AJ19" s="2397"/>
    </row>
    <row r="20" spans="1:36" s="1502" customFormat="1" ht="21.75" customHeight="1">
      <c r="A20" s="2402" t="s">
        <v>186</v>
      </c>
      <c r="B20" s="2403"/>
      <c r="C20" s="2403"/>
      <c r="D20" s="2403"/>
      <c r="E20" s="2403"/>
      <c r="F20" s="2403"/>
      <c r="G20" s="2403"/>
      <c r="H20" s="2403"/>
      <c r="I20" s="2403"/>
      <c r="J20" s="2403"/>
      <c r="K20" s="2403"/>
      <c r="L20" s="2403"/>
      <c r="M20" s="2403"/>
      <c r="N20" s="2403"/>
      <c r="O20" s="2403"/>
      <c r="P20" s="2403"/>
      <c r="Q20" s="2403"/>
      <c r="R20" s="2404"/>
      <c r="S20" s="2405" t="s">
        <v>281</v>
      </c>
      <c r="T20" s="2406"/>
      <c r="U20" s="2395"/>
      <c r="V20" s="2396"/>
      <c r="W20" s="2396"/>
      <c r="X20" s="2397"/>
      <c r="Y20" s="1498"/>
      <c r="Z20" s="1499"/>
      <c r="AA20" s="1499"/>
      <c r="AB20" s="1500"/>
      <c r="AC20" s="1499"/>
      <c r="AD20" s="1499"/>
      <c r="AE20" s="1499"/>
      <c r="AF20" s="1500"/>
      <c r="AG20" s="1499"/>
      <c r="AH20" s="1499"/>
      <c r="AI20" s="1499"/>
      <c r="AJ20" s="1501"/>
    </row>
    <row r="21" spans="1:36" s="1502" customFormat="1" ht="21.75" customHeight="1">
      <c r="A21" s="2402" t="s">
        <v>187</v>
      </c>
      <c r="B21" s="2403"/>
      <c r="C21" s="2403"/>
      <c r="D21" s="2403"/>
      <c r="E21" s="2403"/>
      <c r="F21" s="2403"/>
      <c r="G21" s="2403"/>
      <c r="H21" s="2403"/>
      <c r="I21" s="2403"/>
      <c r="J21" s="2403"/>
      <c r="K21" s="2403"/>
      <c r="L21" s="2403"/>
      <c r="M21" s="2403"/>
      <c r="N21" s="2403"/>
      <c r="O21" s="2403"/>
      <c r="P21" s="2403"/>
      <c r="Q21" s="2403"/>
      <c r="R21" s="2404"/>
      <c r="S21" s="2405" t="s">
        <v>284</v>
      </c>
      <c r="T21" s="2406"/>
      <c r="U21" s="2395">
        <v>9950</v>
      </c>
      <c r="V21" s="2396"/>
      <c r="W21" s="2396"/>
      <c r="X21" s="2397"/>
      <c r="Y21" s="2398">
        <v>9950</v>
      </c>
      <c r="Z21" s="2399"/>
      <c r="AA21" s="2399"/>
      <c r="AB21" s="2400"/>
      <c r="AC21" s="1499"/>
      <c r="AD21" s="1499"/>
      <c r="AE21" s="1499"/>
      <c r="AF21" s="1500"/>
      <c r="AG21" s="1499"/>
      <c r="AH21" s="1499"/>
      <c r="AI21" s="1499"/>
      <c r="AJ21" s="1501"/>
    </row>
    <row r="22" spans="1:36" s="1502" customFormat="1" ht="21.75" customHeight="1">
      <c r="A22" s="2402" t="s">
        <v>188</v>
      </c>
      <c r="B22" s="2403"/>
      <c r="C22" s="2403"/>
      <c r="D22" s="2403"/>
      <c r="E22" s="2403"/>
      <c r="F22" s="2403"/>
      <c r="G22" s="2403"/>
      <c r="H22" s="2403"/>
      <c r="I22" s="2403"/>
      <c r="J22" s="2403"/>
      <c r="K22" s="2403"/>
      <c r="L22" s="2403"/>
      <c r="M22" s="2403"/>
      <c r="N22" s="2403"/>
      <c r="O22" s="2403"/>
      <c r="P22" s="2403"/>
      <c r="Q22" s="2403"/>
      <c r="R22" s="2404"/>
      <c r="S22" s="2405" t="s">
        <v>287</v>
      </c>
      <c r="T22" s="2406"/>
      <c r="U22" s="2395"/>
      <c r="V22" s="2396"/>
      <c r="W22" s="2396"/>
      <c r="X22" s="2397"/>
      <c r="Y22" s="1498"/>
      <c r="Z22" s="1499"/>
      <c r="AA22" s="1499"/>
      <c r="AB22" s="1500"/>
      <c r="AC22" s="1499"/>
      <c r="AD22" s="1499"/>
      <c r="AE22" s="1499"/>
      <c r="AF22" s="1500"/>
      <c r="AG22" s="1499"/>
      <c r="AH22" s="1499"/>
      <c r="AI22" s="1499"/>
      <c r="AJ22" s="1501"/>
    </row>
    <row r="23" spans="1:36" s="1502" customFormat="1" ht="21.75" customHeight="1">
      <c r="A23" s="2428" t="s">
        <v>189</v>
      </c>
      <c r="B23" s="2429"/>
      <c r="C23" s="2429"/>
      <c r="D23" s="2429"/>
      <c r="E23" s="2429"/>
      <c r="F23" s="2429"/>
      <c r="G23" s="2429"/>
      <c r="H23" s="2429"/>
      <c r="I23" s="2429"/>
      <c r="J23" s="2429"/>
      <c r="K23" s="2429"/>
      <c r="L23" s="2429"/>
      <c r="M23" s="2429"/>
      <c r="N23" s="2429"/>
      <c r="O23" s="2429"/>
      <c r="P23" s="2429"/>
      <c r="Q23" s="2429"/>
      <c r="R23" s="2430"/>
      <c r="S23" s="2405" t="s">
        <v>289</v>
      </c>
      <c r="T23" s="2406"/>
      <c r="U23" s="2395">
        <v>13411</v>
      </c>
      <c r="V23" s="2396"/>
      <c r="W23" s="2396"/>
      <c r="X23" s="2397"/>
      <c r="Y23" s="2395">
        <v>13411</v>
      </c>
      <c r="Z23" s="2396"/>
      <c r="AA23" s="2396"/>
      <c r="AB23" s="2397"/>
      <c r="AC23" s="2395"/>
      <c r="AD23" s="2396"/>
      <c r="AE23" s="2396"/>
      <c r="AF23" s="2397"/>
      <c r="AG23" s="1499"/>
      <c r="AH23" s="1499"/>
      <c r="AI23" s="1499"/>
      <c r="AJ23" s="1501"/>
    </row>
    <row r="24" spans="1:36" s="1502" customFormat="1" ht="21.75" customHeight="1">
      <c r="A24" s="2402" t="s">
        <v>190</v>
      </c>
      <c r="B24" s="2403"/>
      <c r="C24" s="2403"/>
      <c r="D24" s="2403"/>
      <c r="E24" s="2403"/>
      <c r="F24" s="2403"/>
      <c r="G24" s="2403"/>
      <c r="H24" s="2403"/>
      <c r="I24" s="2403"/>
      <c r="J24" s="2403"/>
      <c r="K24" s="2403"/>
      <c r="L24" s="2403"/>
      <c r="M24" s="2403"/>
      <c r="N24" s="2403"/>
      <c r="O24" s="2403"/>
      <c r="P24" s="2403"/>
      <c r="Q24" s="2403"/>
      <c r="R24" s="2404"/>
      <c r="S24" s="2405" t="s">
        <v>291</v>
      </c>
      <c r="T24" s="2406"/>
      <c r="U24" s="2395">
        <v>176</v>
      </c>
      <c r="V24" s="2396"/>
      <c r="W24" s="2396"/>
      <c r="X24" s="2397"/>
      <c r="Y24" s="2395">
        <v>176</v>
      </c>
      <c r="Z24" s="2396"/>
      <c r="AA24" s="2396"/>
      <c r="AB24" s="2397"/>
      <c r="AC24" s="1499"/>
      <c r="AD24" s="1499"/>
      <c r="AE24" s="1499"/>
      <c r="AF24" s="1500"/>
      <c r="AG24" s="1499"/>
      <c r="AH24" s="1499"/>
      <c r="AI24" s="1499"/>
      <c r="AJ24" s="1501"/>
    </row>
    <row r="25" spans="1:36" s="1502" customFormat="1" ht="21.75" customHeight="1">
      <c r="A25" s="2402" t="s">
        <v>191</v>
      </c>
      <c r="B25" s="2403"/>
      <c r="C25" s="2403"/>
      <c r="D25" s="2403"/>
      <c r="E25" s="2403"/>
      <c r="F25" s="2403"/>
      <c r="G25" s="2403"/>
      <c r="H25" s="2403"/>
      <c r="I25" s="2403"/>
      <c r="J25" s="2403"/>
      <c r="K25" s="2403"/>
      <c r="L25" s="2403"/>
      <c r="M25" s="2403"/>
      <c r="N25" s="2403"/>
      <c r="O25" s="2403"/>
      <c r="P25" s="2403"/>
      <c r="Q25" s="2403"/>
      <c r="R25" s="2404"/>
      <c r="S25" s="2405" t="s">
        <v>293</v>
      </c>
      <c r="T25" s="2406"/>
      <c r="U25" s="2395"/>
      <c r="V25" s="2396"/>
      <c r="W25" s="2396"/>
      <c r="X25" s="2397"/>
      <c r="Y25" s="1498"/>
      <c r="Z25" s="1499"/>
      <c r="AA25" s="1499"/>
      <c r="AB25" s="1500"/>
      <c r="AC25" s="2395"/>
      <c r="AD25" s="2396"/>
      <c r="AE25" s="2396"/>
      <c r="AF25" s="2397"/>
      <c r="AG25" s="1499"/>
      <c r="AH25" s="1499"/>
      <c r="AI25" s="1499"/>
      <c r="AJ25" s="1501"/>
    </row>
    <row r="26" spans="1:36" s="1502" customFormat="1" ht="21.75" customHeight="1">
      <c r="A26" s="2428" t="s">
        <v>192</v>
      </c>
      <c r="B26" s="2429"/>
      <c r="C26" s="2429"/>
      <c r="D26" s="2429"/>
      <c r="E26" s="2429"/>
      <c r="F26" s="2429"/>
      <c r="G26" s="2429"/>
      <c r="H26" s="2429"/>
      <c r="I26" s="2429"/>
      <c r="J26" s="2429"/>
      <c r="K26" s="2429"/>
      <c r="L26" s="2429"/>
      <c r="M26" s="2429"/>
      <c r="N26" s="2429"/>
      <c r="O26" s="2429"/>
      <c r="P26" s="2429"/>
      <c r="Q26" s="2429"/>
      <c r="R26" s="2430"/>
      <c r="S26" s="2405" t="s">
        <v>295</v>
      </c>
      <c r="T26" s="2406"/>
      <c r="U26" s="2395"/>
      <c r="V26" s="2396"/>
      <c r="W26" s="2396"/>
      <c r="X26" s="2397"/>
      <c r="Y26" s="1498"/>
      <c r="Z26" s="1499"/>
      <c r="AA26" s="1499"/>
      <c r="AB26" s="1500"/>
      <c r="AC26" s="1499"/>
      <c r="AD26" s="1499"/>
      <c r="AE26" s="1499"/>
      <c r="AF26" s="1500"/>
      <c r="AG26" s="1499"/>
      <c r="AH26" s="1499"/>
      <c r="AI26" s="1499"/>
      <c r="AJ26" s="1501"/>
    </row>
    <row r="27" spans="1:36" s="1502" customFormat="1" ht="32.25" customHeight="1">
      <c r="A27" s="2402" t="s">
        <v>193</v>
      </c>
      <c r="B27" s="2403"/>
      <c r="C27" s="2403"/>
      <c r="D27" s="2403"/>
      <c r="E27" s="2403"/>
      <c r="F27" s="2403"/>
      <c r="G27" s="2403"/>
      <c r="H27" s="2403"/>
      <c r="I27" s="2403"/>
      <c r="J27" s="2403"/>
      <c r="K27" s="2403"/>
      <c r="L27" s="2403"/>
      <c r="M27" s="2403"/>
      <c r="N27" s="2403"/>
      <c r="O27" s="2403"/>
      <c r="P27" s="2403"/>
      <c r="Q27" s="2403"/>
      <c r="R27" s="2404"/>
      <c r="S27" s="2405" t="s">
        <v>297</v>
      </c>
      <c r="T27" s="2406"/>
      <c r="U27" s="2395"/>
      <c r="V27" s="2396"/>
      <c r="W27" s="2396"/>
      <c r="X27" s="2397"/>
      <c r="Y27" s="1498"/>
      <c r="Z27" s="1499"/>
      <c r="AA27" s="1499"/>
      <c r="AB27" s="1500"/>
      <c r="AC27" s="1499"/>
      <c r="AD27" s="1499"/>
      <c r="AE27" s="1499"/>
      <c r="AF27" s="1500"/>
      <c r="AG27" s="1499"/>
      <c r="AH27" s="1499"/>
      <c r="AI27" s="1499"/>
      <c r="AJ27" s="1501"/>
    </row>
    <row r="28" spans="1:36" s="1502" customFormat="1" ht="21" customHeight="1">
      <c r="A28" s="2428" t="s">
        <v>194</v>
      </c>
      <c r="B28" s="2429"/>
      <c r="C28" s="2429"/>
      <c r="D28" s="2429"/>
      <c r="E28" s="2429"/>
      <c r="F28" s="2429"/>
      <c r="G28" s="2429"/>
      <c r="H28" s="2429"/>
      <c r="I28" s="2429"/>
      <c r="J28" s="2429"/>
      <c r="K28" s="2429"/>
      <c r="L28" s="2429"/>
      <c r="M28" s="2429"/>
      <c r="N28" s="2429"/>
      <c r="O28" s="2429"/>
      <c r="P28" s="2429"/>
      <c r="Q28" s="2429"/>
      <c r="R28" s="2430"/>
      <c r="S28" s="2405" t="s">
        <v>300</v>
      </c>
      <c r="T28" s="2406"/>
      <c r="U28" s="2395"/>
      <c r="V28" s="2396"/>
      <c r="W28" s="2396"/>
      <c r="X28" s="2397"/>
      <c r="Y28" s="1498"/>
      <c r="Z28" s="1499"/>
      <c r="AA28" s="1499"/>
      <c r="AB28" s="1500"/>
      <c r="AC28" s="1499"/>
      <c r="AD28" s="1499"/>
      <c r="AE28" s="1499"/>
      <c r="AF28" s="1500"/>
      <c r="AG28" s="1499"/>
      <c r="AH28" s="1499"/>
      <c r="AI28" s="1499"/>
      <c r="AJ28" s="1501"/>
    </row>
    <row r="29" spans="1:36" s="1502" customFormat="1" ht="31.5" customHeight="1">
      <c r="A29" s="2402" t="s">
        <v>195</v>
      </c>
      <c r="B29" s="2403"/>
      <c r="C29" s="2403"/>
      <c r="D29" s="2403"/>
      <c r="E29" s="2403"/>
      <c r="F29" s="2403"/>
      <c r="G29" s="2403"/>
      <c r="H29" s="2403"/>
      <c r="I29" s="2403"/>
      <c r="J29" s="2403"/>
      <c r="K29" s="2403"/>
      <c r="L29" s="2403"/>
      <c r="M29" s="2403"/>
      <c r="N29" s="2403"/>
      <c r="O29" s="2403"/>
      <c r="P29" s="2403"/>
      <c r="Q29" s="2403"/>
      <c r="R29" s="2404"/>
      <c r="S29" s="2405" t="s">
        <v>303</v>
      </c>
      <c r="T29" s="2406"/>
      <c r="U29" s="2395"/>
      <c r="V29" s="2396"/>
      <c r="W29" s="2396"/>
      <c r="X29" s="2397"/>
      <c r="Y29" s="1498"/>
      <c r="Z29" s="1499"/>
      <c r="AA29" s="1499"/>
      <c r="AB29" s="1500"/>
      <c r="AC29" s="1499"/>
      <c r="AD29" s="1499"/>
      <c r="AE29" s="1499"/>
      <c r="AF29" s="1500"/>
      <c r="AG29" s="1499"/>
      <c r="AH29" s="1499"/>
      <c r="AI29" s="1499"/>
      <c r="AJ29" s="1501"/>
    </row>
    <row r="30" spans="1:36" s="1502" customFormat="1" ht="33.75" customHeight="1">
      <c r="A30" s="2428" t="s">
        <v>196</v>
      </c>
      <c r="B30" s="2429"/>
      <c r="C30" s="2429"/>
      <c r="D30" s="2429"/>
      <c r="E30" s="2429"/>
      <c r="F30" s="2429"/>
      <c r="G30" s="2429"/>
      <c r="H30" s="2429"/>
      <c r="I30" s="2429"/>
      <c r="J30" s="2429"/>
      <c r="K30" s="2429"/>
      <c r="L30" s="2429"/>
      <c r="M30" s="2429"/>
      <c r="N30" s="2429"/>
      <c r="O30" s="2429"/>
      <c r="P30" s="2429"/>
      <c r="Q30" s="2429"/>
      <c r="R30" s="2430"/>
      <c r="S30" s="2405" t="s">
        <v>371</v>
      </c>
      <c r="T30" s="2406"/>
      <c r="U30" s="2395"/>
      <c r="V30" s="2396"/>
      <c r="W30" s="2396"/>
      <c r="X30" s="2397"/>
      <c r="Y30" s="1498"/>
      <c r="Z30" s="1499"/>
      <c r="AA30" s="1499"/>
      <c r="AB30" s="1500"/>
      <c r="AC30" s="2395"/>
      <c r="AD30" s="2396"/>
      <c r="AE30" s="2396"/>
      <c r="AF30" s="2397"/>
      <c r="AG30" s="1499"/>
      <c r="AH30" s="1499"/>
      <c r="AI30" s="1499"/>
      <c r="AJ30" s="1501"/>
    </row>
    <row r="31" spans="1:36" s="1502" customFormat="1" ht="33.75" customHeight="1">
      <c r="A31" s="2402" t="s">
        <v>197</v>
      </c>
      <c r="B31" s="2426"/>
      <c r="C31" s="2426"/>
      <c r="D31" s="2426"/>
      <c r="E31" s="2426"/>
      <c r="F31" s="2426"/>
      <c r="G31" s="2426"/>
      <c r="H31" s="2426"/>
      <c r="I31" s="2426"/>
      <c r="J31" s="2426"/>
      <c r="K31" s="2426"/>
      <c r="L31" s="2426"/>
      <c r="M31" s="2426"/>
      <c r="N31" s="2426"/>
      <c r="O31" s="2426"/>
      <c r="P31" s="2426"/>
      <c r="Q31" s="2426"/>
      <c r="R31" s="2427"/>
      <c r="S31" s="2405" t="s">
        <v>372</v>
      </c>
      <c r="T31" s="2406"/>
      <c r="U31" s="1495"/>
      <c r="V31" s="1496"/>
      <c r="W31" s="1496"/>
      <c r="X31" s="1497"/>
      <c r="Y31" s="1498"/>
      <c r="Z31" s="1499"/>
      <c r="AA31" s="1499"/>
      <c r="AB31" s="1500"/>
      <c r="AC31" s="1499"/>
      <c r="AD31" s="1499"/>
      <c r="AE31" s="1499"/>
      <c r="AF31" s="1500"/>
      <c r="AG31" s="1499"/>
      <c r="AH31" s="1499"/>
      <c r="AI31" s="1499"/>
      <c r="AJ31" s="1501"/>
    </row>
    <row r="32" spans="1:36" s="1502" customFormat="1" ht="33" customHeight="1">
      <c r="A32" s="2402" t="s">
        <v>198</v>
      </c>
      <c r="B32" s="2426"/>
      <c r="C32" s="2426"/>
      <c r="D32" s="2426"/>
      <c r="E32" s="2426"/>
      <c r="F32" s="2426"/>
      <c r="G32" s="2426"/>
      <c r="H32" s="2426"/>
      <c r="I32" s="2426"/>
      <c r="J32" s="2426"/>
      <c r="K32" s="2426"/>
      <c r="L32" s="2426"/>
      <c r="M32" s="2426"/>
      <c r="N32" s="2426"/>
      <c r="O32" s="2426"/>
      <c r="P32" s="2426"/>
      <c r="Q32" s="2426"/>
      <c r="R32" s="2427"/>
      <c r="S32" s="2405" t="s">
        <v>374</v>
      </c>
      <c r="T32" s="2406"/>
      <c r="U32" s="1495"/>
      <c r="V32" s="1496"/>
      <c r="W32" s="1496"/>
      <c r="X32" s="1497"/>
      <c r="Y32" s="1498"/>
      <c r="Z32" s="1499"/>
      <c r="AA32" s="1499"/>
      <c r="AB32" s="1500"/>
      <c r="AC32" s="1499"/>
      <c r="AD32" s="1499"/>
      <c r="AE32" s="1499"/>
      <c r="AF32" s="1500"/>
      <c r="AG32" s="1499"/>
      <c r="AH32" s="1499"/>
      <c r="AI32" s="1499"/>
      <c r="AJ32" s="1501"/>
    </row>
    <row r="33" spans="1:36" s="1502" customFormat="1" ht="22.5" customHeight="1">
      <c r="A33" s="2434" t="s">
        <v>199</v>
      </c>
      <c r="B33" s="2435"/>
      <c r="C33" s="2435"/>
      <c r="D33" s="2435"/>
      <c r="E33" s="2435"/>
      <c r="F33" s="2435"/>
      <c r="G33" s="2435"/>
      <c r="H33" s="2435"/>
      <c r="I33" s="2435"/>
      <c r="J33" s="2435"/>
      <c r="K33" s="2435"/>
      <c r="L33" s="2435"/>
      <c r="M33" s="2435"/>
      <c r="N33" s="2435"/>
      <c r="O33" s="2435"/>
      <c r="P33" s="2435"/>
      <c r="Q33" s="2435"/>
      <c r="R33" s="2436"/>
      <c r="S33" s="2405" t="s">
        <v>376</v>
      </c>
      <c r="T33" s="2406"/>
      <c r="U33" s="1495"/>
      <c r="V33" s="1496"/>
      <c r="W33" s="1496"/>
      <c r="X33" s="1497"/>
      <c r="Y33" s="1498"/>
      <c r="Z33" s="1499"/>
      <c r="AA33" s="1499"/>
      <c r="AB33" s="1500"/>
      <c r="AC33" s="1499"/>
      <c r="AD33" s="1499"/>
      <c r="AE33" s="1499"/>
      <c r="AF33" s="1500"/>
      <c r="AG33" s="1499"/>
      <c r="AH33" s="1499"/>
      <c r="AI33" s="1499"/>
      <c r="AJ33" s="1501"/>
    </row>
    <row r="34" spans="1:36" s="1502" customFormat="1" ht="21.75" customHeight="1">
      <c r="A34" s="2402" t="s">
        <v>200</v>
      </c>
      <c r="B34" s="2426"/>
      <c r="C34" s="2426"/>
      <c r="D34" s="2426"/>
      <c r="E34" s="2426"/>
      <c r="F34" s="2426"/>
      <c r="G34" s="2426"/>
      <c r="H34" s="2426"/>
      <c r="I34" s="2426"/>
      <c r="J34" s="2426"/>
      <c r="K34" s="2426"/>
      <c r="L34" s="2426"/>
      <c r="M34" s="2426"/>
      <c r="N34" s="2426"/>
      <c r="O34" s="2426"/>
      <c r="P34" s="2426"/>
      <c r="Q34" s="2426"/>
      <c r="R34" s="2427"/>
      <c r="S34" s="2405" t="s">
        <v>378</v>
      </c>
      <c r="T34" s="2406"/>
      <c r="U34" s="1495"/>
      <c r="V34" s="1496"/>
      <c r="W34" s="1496"/>
      <c r="X34" s="1497"/>
      <c r="Y34" s="1498"/>
      <c r="Z34" s="1499"/>
      <c r="AA34" s="1499"/>
      <c r="AB34" s="1500"/>
      <c r="AC34" s="1499"/>
      <c r="AD34" s="1499"/>
      <c r="AE34" s="1499"/>
      <c r="AF34" s="1500"/>
      <c r="AG34" s="1499"/>
      <c r="AH34" s="1499"/>
      <c r="AI34" s="1499"/>
      <c r="AJ34" s="1501"/>
    </row>
    <row r="35" spans="1:36" s="1502" customFormat="1" ht="21.75" customHeight="1">
      <c r="A35" s="2402" t="s">
        <v>201</v>
      </c>
      <c r="B35" s="2403"/>
      <c r="C35" s="2403"/>
      <c r="D35" s="2403"/>
      <c r="E35" s="2403"/>
      <c r="F35" s="2403"/>
      <c r="G35" s="2403"/>
      <c r="H35" s="2403"/>
      <c r="I35" s="2403"/>
      <c r="J35" s="2403"/>
      <c r="K35" s="2403"/>
      <c r="L35" s="2403"/>
      <c r="M35" s="2403"/>
      <c r="N35" s="2403"/>
      <c r="O35" s="2403"/>
      <c r="P35" s="2403"/>
      <c r="Q35" s="2403"/>
      <c r="R35" s="2404"/>
      <c r="S35" s="2405" t="s">
        <v>380</v>
      </c>
      <c r="T35" s="2406"/>
      <c r="U35" s="2398">
        <v>999</v>
      </c>
      <c r="V35" s="2399"/>
      <c r="W35" s="2399"/>
      <c r="X35" s="2400"/>
      <c r="Y35" s="2398">
        <v>999</v>
      </c>
      <c r="Z35" s="2399"/>
      <c r="AA35" s="2399"/>
      <c r="AB35" s="2400"/>
      <c r="AC35" s="2395"/>
      <c r="AD35" s="2396"/>
      <c r="AE35" s="2396"/>
      <c r="AF35" s="2397"/>
      <c r="AG35" s="1499"/>
      <c r="AH35" s="1499"/>
      <c r="AI35" s="1499"/>
      <c r="AJ35" s="1501"/>
    </row>
    <row r="36" spans="1:36" s="1502" customFormat="1" ht="21.75" customHeight="1">
      <c r="A36" s="2402" t="s">
        <v>202</v>
      </c>
      <c r="B36" s="2403"/>
      <c r="C36" s="2403"/>
      <c r="D36" s="2403"/>
      <c r="E36" s="2403"/>
      <c r="F36" s="2403"/>
      <c r="G36" s="2403"/>
      <c r="H36" s="2403"/>
      <c r="I36" s="2403"/>
      <c r="J36" s="2403"/>
      <c r="K36" s="2403"/>
      <c r="L36" s="2403"/>
      <c r="M36" s="2403"/>
      <c r="N36" s="2403"/>
      <c r="O36" s="2403"/>
      <c r="P36" s="2403"/>
      <c r="Q36" s="2403"/>
      <c r="R36" s="2404"/>
      <c r="S36" s="2405" t="s">
        <v>382</v>
      </c>
      <c r="T36" s="2406"/>
      <c r="U36" s="2398"/>
      <c r="V36" s="2399"/>
      <c r="W36" s="2399"/>
      <c r="X36" s="2400"/>
      <c r="Y36" s="2398"/>
      <c r="Z36" s="2399"/>
      <c r="AA36" s="2399"/>
      <c r="AB36" s="2400"/>
      <c r="AC36" s="2395"/>
      <c r="AD36" s="2396"/>
      <c r="AE36" s="2396"/>
      <c r="AF36" s="2397"/>
      <c r="AG36" s="1499"/>
      <c r="AH36" s="1499"/>
      <c r="AI36" s="1499"/>
      <c r="AJ36" s="1501"/>
    </row>
    <row r="37" spans="1:36" s="1502" customFormat="1" ht="28.5" customHeight="1">
      <c r="A37" s="2428" t="s">
        <v>203</v>
      </c>
      <c r="B37" s="2429"/>
      <c r="C37" s="2429"/>
      <c r="D37" s="2429"/>
      <c r="E37" s="2429"/>
      <c r="F37" s="2429"/>
      <c r="G37" s="2429"/>
      <c r="H37" s="2429"/>
      <c r="I37" s="2429"/>
      <c r="J37" s="2429"/>
      <c r="K37" s="2429"/>
      <c r="L37" s="2429"/>
      <c r="M37" s="2429"/>
      <c r="N37" s="2429"/>
      <c r="O37" s="2429"/>
      <c r="P37" s="2429"/>
      <c r="Q37" s="2429"/>
      <c r="R37" s="2430"/>
      <c r="S37" s="2405" t="s">
        <v>384</v>
      </c>
      <c r="T37" s="2406"/>
      <c r="U37" s="2398">
        <v>66533</v>
      </c>
      <c r="V37" s="2399"/>
      <c r="W37" s="2399"/>
      <c r="X37" s="2400"/>
      <c r="Y37" s="2398">
        <v>66533</v>
      </c>
      <c r="Z37" s="2399"/>
      <c r="AA37" s="2399"/>
      <c r="AB37" s="2400"/>
      <c r="AC37" s="1499"/>
      <c r="AD37" s="1499"/>
      <c r="AE37" s="1499"/>
      <c r="AF37" s="1500"/>
      <c r="AG37" s="2398"/>
      <c r="AH37" s="2399"/>
      <c r="AI37" s="2399"/>
      <c r="AJ37" s="2400"/>
    </row>
    <row r="38" spans="1:36" s="1502" customFormat="1" ht="21.75" customHeight="1">
      <c r="A38" s="2431" t="s">
        <v>204</v>
      </c>
      <c r="B38" s="2432"/>
      <c r="C38" s="2432"/>
      <c r="D38" s="2432"/>
      <c r="E38" s="2432"/>
      <c r="F38" s="2432"/>
      <c r="G38" s="2432"/>
      <c r="H38" s="2432"/>
      <c r="I38" s="2432"/>
      <c r="J38" s="2432"/>
      <c r="K38" s="2432"/>
      <c r="L38" s="2432"/>
      <c r="M38" s="2432"/>
      <c r="N38" s="2432"/>
      <c r="O38" s="2432"/>
      <c r="P38" s="2432"/>
      <c r="Q38" s="2432"/>
      <c r="R38" s="2433"/>
      <c r="S38" s="2405" t="s">
        <v>386</v>
      </c>
      <c r="T38" s="2406"/>
      <c r="U38" s="2398">
        <v>29094</v>
      </c>
      <c r="V38" s="2399"/>
      <c r="W38" s="2399"/>
      <c r="X38" s="2400"/>
      <c r="Y38" s="1498"/>
      <c r="Z38" s="1499"/>
      <c r="AA38" s="1499"/>
      <c r="AB38" s="1500"/>
      <c r="AC38" s="1499"/>
      <c r="AD38" s="1499"/>
      <c r="AE38" s="1499"/>
      <c r="AF38" s="1500"/>
      <c r="AG38" s="2398">
        <v>-29094</v>
      </c>
      <c r="AH38" s="2399"/>
      <c r="AI38" s="2399"/>
      <c r="AJ38" s="2400"/>
    </row>
    <row r="39" spans="1:36" s="1502" customFormat="1" ht="21.75" customHeight="1">
      <c r="A39" s="2431" t="s">
        <v>205</v>
      </c>
      <c r="B39" s="2432"/>
      <c r="C39" s="2432"/>
      <c r="D39" s="2432"/>
      <c r="E39" s="2432"/>
      <c r="F39" s="2432"/>
      <c r="G39" s="2432"/>
      <c r="H39" s="2432"/>
      <c r="I39" s="2432"/>
      <c r="J39" s="2432"/>
      <c r="K39" s="2432"/>
      <c r="L39" s="2432"/>
      <c r="M39" s="2432"/>
      <c r="N39" s="2432"/>
      <c r="O39" s="2432"/>
      <c r="P39" s="2432"/>
      <c r="Q39" s="2432"/>
      <c r="R39" s="2433"/>
      <c r="S39" s="2405" t="s">
        <v>388</v>
      </c>
      <c r="T39" s="2406"/>
      <c r="U39" s="2398">
        <v>4413</v>
      </c>
      <c r="V39" s="2399"/>
      <c r="W39" s="2399"/>
      <c r="X39" s="2400"/>
      <c r="Y39" s="2398">
        <v>4413</v>
      </c>
      <c r="Z39" s="2399"/>
      <c r="AA39" s="2399"/>
      <c r="AB39" s="2400"/>
      <c r="AC39" s="1499"/>
      <c r="AD39" s="1499"/>
      <c r="AE39" s="1499"/>
      <c r="AF39" s="1500"/>
      <c r="AG39" s="1499"/>
      <c r="AH39" s="1499"/>
      <c r="AI39" s="1499"/>
      <c r="AJ39" s="1501"/>
    </row>
    <row r="40" spans="1:36" s="1502" customFormat="1" ht="21.75" customHeight="1">
      <c r="A40" s="2431" t="s">
        <v>206</v>
      </c>
      <c r="B40" s="2432"/>
      <c r="C40" s="2432"/>
      <c r="D40" s="2432"/>
      <c r="E40" s="2432"/>
      <c r="F40" s="2432"/>
      <c r="G40" s="2432"/>
      <c r="H40" s="2432"/>
      <c r="I40" s="2432"/>
      <c r="J40" s="2432"/>
      <c r="K40" s="2432"/>
      <c r="L40" s="2432"/>
      <c r="M40" s="2432"/>
      <c r="N40" s="2432"/>
      <c r="O40" s="2432"/>
      <c r="P40" s="2432"/>
      <c r="Q40" s="2432"/>
      <c r="R40" s="2433"/>
      <c r="S40" s="2405" t="s">
        <v>390</v>
      </c>
      <c r="T40" s="2406"/>
      <c r="U40" s="2398">
        <v>59389</v>
      </c>
      <c r="V40" s="2399"/>
      <c r="W40" s="2399"/>
      <c r="X40" s="2400"/>
      <c r="Y40" s="2398">
        <v>59389</v>
      </c>
      <c r="Z40" s="2399"/>
      <c r="AA40" s="2399"/>
      <c r="AB40" s="2400"/>
      <c r="AC40" s="1499"/>
      <c r="AD40" s="1499"/>
      <c r="AE40" s="1499"/>
      <c r="AF40" s="1500"/>
      <c r="AG40" s="1499"/>
      <c r="AH40" s="1499"/>
      <c r="AI40" s="1499"/>
      <c r="AJ40" s="1501"/>
    </row>
    <row r="41" spans="1:36" s="1502" customFormat="1" ht="30.75" customHeight="1">
      <c r="A41" s="2431" t="s">
        <v>207</v>
      </c>
      <c r="B41" s="2432"/>
      <c r="C41" s="2432"/>
      <c r="D41" s="2432"/>
      <c r="E41" s="2432"/>
      <c r="F41" s="2432"/>
      <c r="G41" s="2432"/>
      <c r="H41" s="2432"/>
      <c r="I41" s="2432"/>
      <c r="J41" s="2432"/>
      <c r="K41" s="2432"/>
      <c r="L41" s="2432"/>
      <c r="M41" s="2432"/>
      <c r="N41" s="2432"/>
      <c r="O41" s="2432"/>
      <c r="P41" s="2432"/>
      <c r="Q41" s="2432"/>
      <c r="R41" s="2433"/>
      <c r="S41" s="2405" t="s">
        <v>392</v>
      </c>
      <c r="T41" s="2406"/>
      <c r="U41" s="1495"/>
      <c r="V41" s="1496"/>
      <c r="W41" s="1496"/>
      <c r="X41" s="1497"/>
      <c r="Y41" s="1498"/>
      <c r="Z41" s="1499"/>
      <c r="AA41" s="1499"/>
      <c r="AB41" s="1500"/>
      <c r="AC41" s="2395"/>
      <c r="AD41" s="2396"/>
      <c r="AE41" s="2396"/>
      <c r="AF41" s="2397"/>
      <c r="AG41" s="1499"/>
      <c r="AH41" s="1499"/>
      <c r="AI41" s="1499"/>
      <c r="AJ41" s="1501"/>
    </row>
    <row r="42" spans="1:36" s="1502" customFormat="1" ht="21.75" customHeight="1">
      <c r="A42" s="2477" t="s">
        <v>208</v>
      </c>
      <c r="B42" s="2478"/>
      <c r="C42" s="2478"/>
      <c r="D42" s="2478"/>
      <c r="E42" s="2478"/>
      <c r="F42" s="2478"/>
      <c r="G42" s="2478"/>
      <c r="H42" s="2478"/>
      <c r="I42" s="2478"/>
      <c r="J42" s="2478"/>
      <c r="K42" s="2478"/>
      <c r="L42" s="2478"/>
      <c r="M42" s="2478"/>
      <c r="N42" s="2478"/>
      <c r="O42" s="2478"/>
      <c r="P42" s="2478"/>
      <c r="Q42" s="2478"/>
      <c r="R42" s="2479"/>
      <c r="S42" s="2405" t="s">
        <v>394</v>
      </c>
      <c r="T42" s="2406"/>
      <c r="U42" s="1495"/>
      <c r="V42" s="1496"/>
      <c r="W42" s="1496"/>
      <c r="X42" s="1497"/>
      <c r="Y42" s="1498"/>
      <c r="Z42" s="1499"/>
      <c r="AA42" s="1499"/>
      <c r="AB42" s="1500"/>
      <c r="AC42" s="1499"/>
      <c r="AD42" s="1499"/>
      <c r="AE42" s="1499"/>
      <c r="AF42" s="1500"/>
      <c r="AG42" s="1499"/>
      <c r="AH42" s="1499"/>
      <c r="AI42" s="1499"/>
      <c r="AJ42" s="1501"/>
    </row>
    <row r="43" spans="1:36" s="1502" customFormat="1" ht="28.5" customHeight="1">
      <c r="A43" s="2431" t="s">
        <v>209</v>
      </c>
      <c r="B43" s="2432"/>
      <c r="C43" s="2432"/>
      <c r="D43" s="2432"/>
      <c r="E43" s="2432"/>
      <c r="F43" s="2432"/>
      <c r="G43" s="2432"/>
      <c r="H43" s="2432"/>
      <c r="I43" s="2432"/>
      <c r="J43" s="2432"/>
      <c r="K43" s="2432"/>
      <c r="L43" s="2432"/>
      <c r="M43" s="2432"/>
      <c r="N43" s="2432"/>
      <c r="O43" s="2432"/>
      <c r="P43" s="2432"/>
      <c r="Q43" s="2432"/>
      <c r="R43" s="2433"/>
      <c r="S43" s="2405" t="s">
        <v>395</v>
      </c>
      <c r="T43" s="2406"/>
      <c r="U43" s="1495"/>
      <c r="V43" s="1496"/>
      <c r="W43" s="1496"/>
      <c r="X43" s="1497"/>
      <c r="Y43" s="1498"/>
      <c r="Z43" s="1499"/>
      <c r="AA43" s="1499"/>
      <c r="AB43" s="1500"/>
      <c r="AC43" s="1499"/>
      <c r="AD43" s="1499"/>
      <c r="AE43" s="1499"/>
      <c r="AF43" s="1500"/>
      <c r="AG43" s="1499"/>
      <c r="AH43" s="1499"/>
      <c r="AI43" s="1499"/>
      <c r="AJ43" s="1501"/>
    </row>
    <row r="44" spans="1:36" s="1502" customFormat="1" ht="39.75" customHeight="1">
      <c r="A44" s="2431" t="s">
        <v>210</v>
      </c>
      <c r="B44" s="2432"/>
      <c r="C44" s="2432"/>
      <c r="D44" s="2432"/>
      <c r="E44" s="2432"/>
      <c r="F44" s="2432"/>
      <c r="G44" s="2432"/>
      <c r="H44" s="2432"/>
      <c r="I44" s="2432"/>
      <c r="J44" s="2432"/>
      <c r="K44" s="2432"/>
      <c r="L44" s="2432"/>
      <c r="M44" s="2432"/>
      <c r="N44" s="2432"/>
      <c r="O44" s="2432"/>
      <c r="P44" s="2432"/>
      <c r="Q44" s="2432"/>
      <c r="R44" s="2433"/>
      <c r="S44" s="2405" t="s">
        <v>397</v>
      </c>
      <c r="T44" s="2406"/>
      <c r="U44" s="1495"/>
      <c r="V44" s="1496"/>
      <c r="W44" s="1496"/>
      <c r="X44" s="1497"/>
      <c r="Y44" s="1498"/>
      <c r="Z44" s="1499"/>
      <c r="AA44" s="1499"/>
      <c r="AB44" s="1500"/>
      <c r="AC44" s="1499"/>
      <c r="AD44" s="1499"/>
      <c r="AE44" s="1499"/>
      <c r="AF44" s="1500"/>
      <c r="AG44" s="1499"/>
      <c r="AH44" s="1499"/>
      <c r="AI44" s="1499"/>
      <c r="AJ44" s="1501"/>
    </row>
    <row r="45" spans="1:36" s="1502" customFormat="1" ht="34.5" customHeight="1">
      <c r="A45" s="2431" t="s">
        <v>211</v>
      </c>
      <c r="B45" s="2432"/>
      <c r="C45" s="2432"/>
      <c r="D45" s="2432"/>
      <c r="E45" s="2432"/>
      <c r="F45" s="2432"/>
      <c r="G45" s="2432"/>
      <c r="H45" s="2432"/>
      <c r="I45" s="2432"/>
      <c r="J45" s="2432"/>
      <c r="K45" s="2432"/>
      <c r="L45" s="2432"/>
      <c r="M45" s="2432"/>
      <c r="N45" s="2432"/>
      <c r="O45" s="2432"/>
      <c r="P45" s="2432"/>
      <c r="Q45" s="2432"/>
      <c r="R45" s="2433"/>
      <c r="S45" s="2405" t="s">
        <v>399</v>
      </c>
      <c r="T45" s="2406"/>
      <c r="U45" s="2398">
        <v>11449</v>
      </c>
      <c r="V45" s="2399"/>
      <c r="W45" s="2399"/>
      <c r="X45" s="2400"/>
      <c r="Y45" s="2398">
        <v>11449</v>
      </c>
      <c r="Z45" s="2399"/>
      <c r="AA45" s="2399"/>
      <c r="AB45" s="2400"/>
      <c r="AC45" s="2395"/>
      <c r="AD45" s="2396"/>
      <c r="AE45" s="2396"/>
      <c r="AF45" s="2397"/>
      <c r="AG45" s="1499"/>
      <c r="AH45" s="1499"/>
      <c r="AI45" s="1499"/>
      <c r="AJ45" s="1501"/>
    </row>
    <row r="46" spans="1:36" s="1502" customFormat="1" ht="21.75" customHeight="1">
      <c r="A46" s="2402" t="s">
        <v>212</v>
      </c>
      <c r="B46" s="2403"/>
      <c r="C46" s="2403"/>
      <c r="D46" s="2403"/>
      <c r="E46" s="2403"/>
      <c r="F46" s="2403"/>
      <c r="G46" s="2403"/>
      <c r="H46" s="2403"/>
      <c r="I46" s="2403"/>
      <c r="J46" s="2403"/>
      <c r="K46" s="2403"/>
      <c r="L46" s="2403"/>
      <c r="M46" s="2403"/>
      <c r="N46" s="2403"/>
      <c r="O46" s="2403"/>
      <c r="P46" s="2403"/>
      <c r="Q46" s="2403"/>
      <c r="R46" s="2404"/>
      <c r="S46" s="2405" t="s">
        <v>401</v>
      </c>
      <c r="T46" s="2406"/>
      <c r="U46" s="2395">
        <v>7345</v>
      </c>
      <c r="V46" s="2396"/>
      <c r="W46" s="2396"/>
      <c r="X46" s="2397"/>
      <c r="Y46" s="2395">
        <v>7345</v>
      </c>
      <c r="Z46" s="2396"/>
      <c r="AA46" s="2396"/>
      <c r="AB46" s="2397"/>
      <c r="AC46" s="1499"/>
      <c r="AD46" s="1499"/>
      <c r="AE46" s="1499"/>
      <c r="AF46" s="1500"/>
      <c r="AG46" s="1499"/>
      <c r="AH46" s="1499"/>
      <c r="AI46" s="1499"/>
      <c r="AJ46" s="1501"/>
    </row>
    <row r="47" spans="1:36" s="1502" customFormat="1" ht="18.75" customHeight="1">
      <c r="A47" s="2420" t="s">
        <v>886</v>
      </c>
      <c r="B47" s="2421"/>
      <c r="C47" s="2421"/>
      <c r="D47" s="2421"/>
      <c r="E47" s="2421"/>
      <c r="F47" s="2421"/>
      <c r="G47" s="2421"/>
      <c r="H47" s="2421"/>
      <c r="I47" s="2421"/>
      <c r="J47" s="2421"/>
      <c r="K47" s="2421"/>
      <c r="L47" s="2421"/>
      <c r="M47" s="2421"/>
      <c r="N47" s="2421"/>
      <c r="O47" s="2421"/>
      <c r="P47" s="2421"/>
      <c r="Q47" s="2421"/>
      <c r="R47" s="2422"/>
      <c r="S47" s="2405" t="s">
        <v>496</v>
      </c>
      <c r="T47" s="2406"/>
      <c r="U47" s="2395">
        <f>SUM(U14:X46)</f>
        <v>213313</v>
      </c>
      <c r="V47" s="2396"/>
      <c r="W47" s="2396"/>
      <c r="X47" s="2397"/>
      <c r="Y47" s="2398">
        <f>SUM(Y14:AB46)</f>
        <v>181519</v>
      </c>
      <c r="Z47" s="2399"/>
      <c r="AA47" s="2399"/>
      <c r="AB47" s="2400"/>
      <c r="AC47" s="2398">
        <v>2700</v>
      </c>
      <c r="AD47" s="2481"/>
      <c r="AE47" s="2481"/>
      <c r="AF47" s="2482"/>
      <c r="AG47" s="2398">
        <f>SUM(AG14:AJ46)</f>
        <v>-29094</v>
      </c>
      <c r="AH47" s="2399"/>
      <c r="AI47" s="2399"/>
      <c r="AJ47" s="2401"/>
    </row>
    <row r="48" spans="1:36" s="1502" customFormat="1" ht="21.75" customHeight="1">
      <c r="A48" s="2402" t="s">
        <v>213</v>
      </c>
      <c r="B48" s="2403"/>
      <c r="C48" s="2403"/>
      <c r="D48" s="2403"/>
      <c r="E48" s="2403"/>
      <c r="F48" s="2403"/>
      <c r="G48" s="2403"/>
      <c r="H48" s="2403"/>
      <c r="I48" s="2403"/>
      <c r="J48" s="2403"/>
      <c r="K48" s="2403"/>
      <c r="L48" s="2403"/>
      <c r="M48" s="2403"/>
      <c r="N48" s="2403"/>
      <c r="O48" s="2403"/>
      <c r="P48" s="2403"/>
      <c r="Q48" s="2403"/>
      <c r="R48" s="2404"/>
      <c r="S48" s="2405" t="s">
        <v>498</v>
      </c>
      <c r="T48" s="2406"/>
      <c r="U48" s="2395">
        <v>288410</v>
      </c>
      <c r="V48" s="2396"/>
      <c r="W48" s="2396"/>
      <c r="X48" s="2397"/>
      <c r="Y48" s="2395">
        <v>288410</v>
      </c>
      <c r="Z48" s="2396"/>
      <c r="AA48" s="2396"/>
      <c r="AB48" s="2397"/>
      <c r="AC48" s="2395"/>
      <c r="AD48" s="2396"/>
      <c r="AE48" s="2396"/>
      <c r="AF48" s="2397"/>
      <c r="AG48" s="1499"/>
      <c r="AH48" s="1499"/>
      <c r="AI48" s="1499"/>
      <c r="AJ48" s="1501"/>
    </row>
    <row r="49" spans="1:36" s="1502" customFormat="1" ht="21.75" customHeight="1">
      <c r="A49" s="2402" t="s">
        <v>214</v>
      </c>
      <c r="B49" s="2403"/>
      <c r="C49" s="2403"/>
      <c r="D49" s="2403"/>
      <c r="E49" s="2403"/>
      <c r="F49" s="2403"/>
      <c r="G49" s="2403"/>
      <c r="H49" s="2403"/>
      <c r="I49" s="2403"/>
      <c r="J49" s="2403"/>
      <c r="K49" s="2403"/>
      <c r="L49" s="2403"/>
      <c r="M49" s="2403"/>
      <c r="N49" s="2403"/>
      <c r="O49" s="2403"/>
      <c r="P49" s="2403"/>
      <c r="Q49" s="2403"/>
      <c r="R49" s="2404"/>
      <c r="S49" s="2405" t="s">
        <v>500</v>
      </c>
      <c r="T49" s="2406"/>
      <c r="U49" s="2395">
        <v>40111</v>
      </c>
      <c r="V49" s="2396"/>
      <c r="W49" s="2396"/>
      <c r="X49" s="2397"/>
      <c r="Y49" s="2395">
        <v>40111</v>
      </c>
      <c r="Z49" s="2396"/>
      <c r="AA49" s="2396"/>
      <c r="AB49" s="2397"/>
      <c r="AC49" s="2395"/>
      <c r="AD49" s="2396"/>
      <c r="AE49" s="2396"/>
      <c r="AF49" s="2397"/>
      <c r="AG49" s="1499"/>
      <c r="AH49" s="1499"/>
      <c r="AI49" s="1499"/>
      <c r="AJ49" s="1501"/>
    </row>
    <row r="50" spans="1:36" s="1502" customFormat="1" ht="23.25" customHeight="1">
      <c r="A50" s="2420" t="s">
        <v>887</v>
      </c>
      <c r="B50" s="2421"/>
      <c r="C50" s="2421"/>
      <c r="D50" s="2421"/>
      <c r="E50" s="2421"/>
      <c r="F50" s="2421"/>
      <c r="G50" s="2421"/>
      <c r="H50" s="2421"/>
      <c r="I50" s="2421"/>
      <c r="J50" s="2421"/>
      <c r="K50" s="2421"/>
      <c r="L50" s="2421"/>
      <c r="M50" s="2421"/>
      <c r="N50" s="2421"/>
      <c r="O50" s="2421"/>
      <c r="P50" s="2421"/>
      <c r="Q50" s="2421"/>
      <c r="R50" s="2422"/>
      <c r="S50" s="2405" t="s">
        <v>502</v>
      </c>
      <c r="T50" s="2406"/>
      <c r="U50" s="2395">
        <f>SUM(U48:X49)</f>
        <v>328521</v>
      </c>
      <c r="V50" s="2396"/>
      <c r="W50" s="2396"/>
      <c r="X50" s="2397"/>
      <c r="Y50" s="2395">
        <f>SUM(Y48:AB49)</f>
        <v>328521</v>
      </c>
      <c r="Z50" s="2396"/>
      <c r="AA50" s="2396"/>
      <c r="AB50" s="2397"/>
      <c r="AC50" s="2395"/>
      <c r="AD50" s="2396"/>
      <c r="AE50" s="2396"/>
      <c r="AF50" s="2397"/>
      <c r="AG50" s="1499"/>
      <c r="AH50" s="1499"/>
      <c r="AI50" s="1499"/>
      <c r="AJ50" s="1501"/>
    </row>
    <row r="51" spans="1:36" s="1502" customFormat="1" ht="21.75" customHeight="1">
      <c r="A51" s="2402" t="s">
        <v>215</v>
      </c>
      <c r="B51" s="2403"/>
      <c r="C51" s="2403"/>
      <c r="D51" s="2403"/>
      <c r="E51" s="2403"/>
      <c r="F51" s="2403"/>
      <c r="G51" s="2403"/>
      <c r="H51" s="2403"/>
      <c r="I51" s="2403"/>
      <c r="J51" s="2403"/>
      <c r="K51" s="2403"/>
      <c r="L51" s="2403"/>
      <c r="M51" s="2403"/>
      <c r="N51" s="2403"/>
      <c r="O51" s="2403"/>
      <c r="P51" s="2403"/>
      <c r="Q51" s="2403"/>
      <c r="R51" s="2404"/>
      <c r="S51" s="2405" t="s">
        <v>504</v>
      </c>
      <c r="T51" s="2406"/>
      <c r="U51" s="2395"/>
      <c r="V51" s="2396"/>
      <c r="W51" s="2396"/>
      <c r="X51" s="2397"/>
      <c r="Y51" s="1498"/>
      <c r="Z51" s="1499"/>
      <c r="AA51" s="1499"/>
      <c r="AB51" s="1500"/>
      <c r="AC51" s="1499"/>
      <c r="AD51" s="1499"/>
      <c r="AE51" s="1499"/>
      <c r="AF51" s="1500"/>
      <c r="AG51" s="1499"/>
      <c r="AH51" s="1499"/>
      <c r="AI51" s="1499"/>
      <c r="AJ51" s="1501"/>
    </row>
    <row r="52" spans="1:36" s="1502" customFormat="1" ht="21.75" customHeight="1">
      <c r="A52" s="2402" t="s">
        <v>216</v>
      </c>
      <c r="B52" s="2403"/>
      <c r="C52" s="2403"/>
      <c r="D52" s="2403"/>
      <c r="E52" s="2403"/>
      <c r="F52" s="2403"/>
      <c r="G52" s="2403"/>
      <c r="H52" s="2403"/>
      <c r="I52" s="2403"/>
      <c r="J52" s="2403"/>
      <c r="K52" s="2403"/>
      <c r="L52" s="2403"/>
      <c r="M52" s="2403"/>
      <c r="N52" s="2403"/>
      <c r="O52" s="2403"/>
      <c r="P52" s="2403"/>
      <c r="Q52" s="2403"/>
      <c r="R52" s="2404"/>
      <c r="S52" s="2405" t="s">
        <v>506</v>
      </c>
      <c r="T52" s="2406"/>
      <c r="U52" s="2395"/>
      <c r="V52" s="2396"/>
      <c r="W52" s="2396"/>
      <c r="X52" s="2397"/>
      <c r="Y52" s="2395"/>
      <c r="Z52" s="2396"/>
      <c r="AA52" s="2396"/>
      <c r="AB52" s="2397"/>
      <c r="AC52" s="2395"/>
      <c r="AD52" s="2396"/>
      <c r="AE52" s="2396"/>
      <c r="AF52" s="2397"/>
      <c r="AG52" s="2395"/>
      <c r="AH52" s="2396"/>
      <c r="AI52" s="2396"/>
      <c r="AJ52" s="2416"/>
    </row>
    <row r="53" spans="1:36" s="1502" customFormat="1" ht="21.75" customHeight="1">
      <c r="A53" s="2402" t="s">
        <v>217</v>
      </c>
      <c r="B53" s="2403"/>
      <c r="C53" s="2403"/>
      <c r="D53" s="2403"/>
      <c r="E53" s="2403"/>
      <c r="F53" s="2403"/>
      <c r="G53" s="2403"/>
      <c r="H53" s="2403"/>
      <c r="I53" s="2403"/>
      <c r="J53" s="2403"/>
      <c r="K53" s="2403"/>
      <c r="L53" s="2403"/>
      <c r="M53" s="2403"/>
      <c r="N53" s="2403"/>
      <c r="O53" s="2403"/>
      <c r="P53" s="2403"/>
      <c r="Q53" s="2403"/>
      <c r="R53" s="2404"/>
      <c r="S53" s="2405" t="s">
        <v>553</v>
      </c>
      <c r="T53" s="2406"/>
      <c r="U53" s="2395"/>
      <c r="V53" s="2396"/>
      <c r="W53" s="2396"/>
      <c r="X53" s="2397"/>
      <c r="Y53" s="1498"/>
      <c r="Z53" s="1499"/>
      <c r="AA53" s="1499"/>
      <c r="AB53" s="1500"/>
      <c r="AC53" s="1499"/>
      <c r="AD53" s="1499"/>
      <c r="AE53" s="1499"/>
      <c r="AF53" s="1500"/>
      <c r="AG53" s="1498"/>
      <c r="AH53" s="1499"/>
      <c r="AI53" s="1499"/>
      <c r="AJ53" s="1501"/>
    </row>
    <row r="54" spans="1:36" s="1502" customFormat="1" ht="21.75" customHeight="1">
      <c r="A54" s="2402" t="s">
        <v>218</v>
      </c>
      <c r="B54" s="2403"/>
      <c r="C54" s="2403"/>
      <c r="D54" s="2403"/>
      <c r="E54" s="2403"/>
      <c r="F54" s="2403"/>
      <c r="G54" s="2403"/>
      <c r="H54" s="2403"/>
      <c r="I54" s="2403"/>
      <c r="J54" s="2403"/>
      <c r="K54" s="2403"/>
      <c r="L54" s="2403"/>
      <c r="M54" s="2403"/>
      <c r="N54" s="2403"/>
      <c r="O54" s="2403"/>
      <c r="P54" s="2403"/>
      <c r="Q54" s="2403"/>
      <c r="R54" s="2404"/>
      <c r="S54" s="2405" t="s">
        <v>555</v>
      </c>
      <c r="T54" s="2406"/>
      <c r="U54" s="2395"/>
      <c r="V54" s="2396"/>
      <c r="W54" s="2396"/>
      <c r="X54" s="2397"/>
      <c r="Y54" s="1498"/>
      <c r="Z54" s="1499"/>
      <c r="AA54" s="1499"/>
      <c r="AB54" s="1500"/>
      <c r="AC54" s="1499"/>
      <c r="AD54" s="1499"/>
      <c r="AE54" s="1499"/>
      <c r="AF54" s="1500"/>
      <c r="AG54" s="1498"/>
      <c r="AH54" s="1499"/>
      <c r="AI54" s="1499"/>
      <c r="AJ54" s="1501"/>
    </row>
    <row r="55" spans="1:36" s="1502" customFormat="1" ht="21.75" customHeight="1">
      <c r="A55" s="2483" t="s">
        <v>888</v>
      </c>
      <c r="B55" s="2484"/>
      <c r="C55" s="2484"/>
      <c r="D55" s="2484"/>
      <c r="E55" s="2484"/>
      <c r="F55" s="2484"/>
      <c r="G55" s="2484"/>
      <c r="H55" s="2484"/>
      <c r="I55" s="2484"/>
      <c r="J55" s="2484"/>
      <c r="K55" s="2484"/>
      <c r="L55" s="2484"/>
      <c r="M55" s="2484"/>
      <c r="N55" s="2484"/>
      <c r="O55" s="2484"/>
      <c r="P55" s="2484"/>
      <c r="Q55" s="2484"/>
      <c r="R55" s="2485"/>
      <c r="S55" s="2405">
        <v>42</v>
      </c>
      <c r="T55" s="2406"/>
      <c r="U55" s="2395"/>
      <c r="V55" s="2396"/>
      <c r="W55" s="2396"/>
      <c r="X55" s="2397"/>
      <c r="Y55" s="1504"/>
      <c r="Z55" s="1505"/>
      <c r="AA55" s="1505"/>
      <c r="AB55" s="1506"/>
      <c r="AC55" s="1505"/>
      <c r="AD55" s="1505"/>
      <c r="AE55" s="1505"/>
      <c r="AF55" s="1506"/>
      <c r="AG55" s="1504"/>
      <c r="AH55" s="1505"/>
      <c r="AI55" s="1505"/>
      <c r="AJ55" s="1507"/>
    </row>
    <row r="56" spans="1:36" s="1502" customFormat="1" ht="21.75" customHeight="1">
      <c r="A56" s="2428" t="s">
        <v>219</v>
      </c>
      <c r="B56" s="2429"/>
      <c r="C56" s="2429"/>
      <c r="D56" s="2429"/>
      <c r="E56" s="2429"/>
      <c r="F56" s="2429"/>
      <c r="G56" s="2429"/>
      <c r="H56" s="2429"/>
      <c r="I56" s="2429"/>
      <c r="J56" s="2429"/>
      <c r="K56" s="2429"/>
      <c r="L56" s="2429"/>
      <c r="M56" s="2429"/>
      <c r="N56" s="2429"/>
      <c r="O56" s="2429"/>
      <c r="P56" s="2429"/>
      <c r="Q56" s="2429"/>
      <c r="R56" s="2430"/>
      <c r="S56" s="2405">
        <v>43</v>
      </c>
      <c r="T56" s="2406"/>
      <c r="U56" s="2395">
        <v>3830</v>
      </c>
      <c r="V56" s="2396"/>
      <c r="W56" s="2396"/>
      <c r="X56" s="2397"/>
      <c r="Y56" s="2395">
        <v>3830</v>
      </c>
      <c r="Z56" s="2396"/>
      <c r="AA56" s="2396"/>
      <c r="AB56" s="2397"/>
      <c r="AC56" s="1496"/>
      <c r="AD56" s="1496"/>
      <c r="AE56" s="1496"/>
      <c r="AF56" s="1497"/>
      <c r="AG56" s="1495"/>
      <c r="AH56" s="1496"/>
      <c r="AI56" s="1496"/>
      <c r="AJ56" s="1503"/>
    </row>
    <row r="57" spans="1:36" s="1502" customFormat="1" ht="29.25" customHeight="1" thickBot="1">
      <c r="A57" s="2423" t="s">
        <v>220</v>
      </c>
      <c r="B57" s="2424"/>
      <c r="C57" s="2424"/>
      <c r="D57" s="2424"/>
      <c r="E57" s="2424"/>
      <c r="F57" s="2424"/>
      <c r="G57" s="2424"/>
      <c r="H57" s="2424"/>
      <c r="I57" s="2424"/>
      <c r="J57" s="2424"/>
      <c r="K57" s="2424"/>
      <c r="L57" s="2424"/>
      <c r="M57" s="2424"/>
      <c r="N57" s="2424"/>
      <c r="O57" s="2424"/>
      <c r="P57" s="2424"/>
      <c r="Q57" s="2424"/>
      <c r="R57" s="2425"/>
      <c r="S57" s="2418">
        <v>44</v>
      </c>
      <c r="T57" s="2419"/>
      <c r="U57" s="2412"/>
      <c r="V57" s="2413"/>
      <c r="W57" s="2413"/>
      <c r="X57" s="2414"/>
      <c r="Y57" s="2412"/>
      <c r="Z57" s="2413"/>
      <c r="AA57" s="2413"/>
      <c r="AB57" s="2414"/>
      <c r="AC57" s="2412"/>
      <c r="AD57" s="2413"/>
      <c r="AE57" s="2413"/>
      <c r="AF57" s="2414"/>
      <c r="AG57" s="2412"/>
      <c r="AH57" s="2413"/>
      <c r="AI57" s="2413"/>
      <c r="AJ57" s="2415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spans="1:4" ht="21.75" customHeight="1">
      <c r="A91" s="1508"/>
      <c r="B91" s="1508"/>
      <c r="C91" s="1508"/>
      <c r="D91" s="1508"/>
    </row>
    <row r="92" spans="1:4" ht="21.75" customHeight="1">
      <c r="A92" s="1508"/>
      <c r="B92" s="1508"/>
      <c r="C92" s="1508"/>
      <c r="D92" s="1508"/>
    </row>
    <row r="93" spans="1:4" ht="21.75" customHeight="1">
      <c r="A93" s="1508"/>
      <c r="B93" s="1508"/>
      <c r="C93" s="1508"/>
      <c r="D93" s="1508"/>
    </row>
    <row r="94" spans="1:4" ht="21.75" customHeight="1">
      <c r="A94" s="1508"/>
      <c r="B94" s="1508"/>
      <c r="C94" s="1508"/>
      <c r="D94" s="1508"/>
    </row>
    <row r="95" spans="1:4" ht="21.75" customHeight="1">
      <c r="A95" s="1508"/>
      <c r="B95" s="1508"/>
      <c r="C95" s="1508"/>
      <c r="D95" s="1508"/>
    </row>
    <row r="96" spans="1:4" ht="21.75" customHeight="1">
      <c r="A96" s="1508"/>
      <c r="B96" s="1508"/>
      <c r="C96" s="1508"/>
      <c r="D96" s="1508"/>
    </row>
    <row r="97" spans="1:4" ht="21.75" customHeight="1">
      <c r="A97" s="1508"/>
      <c r="B97" s="1508"/>
      <c r="C97" s="1508"/>
      <c r="D97" s="1508"/>
    </row>
    <row r="98" spans="1:4" ht="21.75" customHeight="1">
      <c r="A98" s="1508"/>
      <c r="B98" s="1508"/>
      <c r="C98" s="1508"/>
      <c r="D98" s="1508"/>
    </row>
    <row r="99" spans="1:4" ht="21.75" customHeight="1">
      <c r="A99" s="1508"/>
      <c r="B99" s="1508"/>
      <c r="C99" s="1508"/>
      <c r="D99" s="1508"/>
    </row>
    <row r="100" spans="1:4" ht="21.75" customHeight="1">
      <c r="A100" s="1508"/>
      <c r="B100" s="1508"/>
      <c r="C100" s="1508"/>
      <c r="D100" s="1508"/>
    </row>
    <row r="101" spans="1:4" ht="21.75" customHeight="1">
      <c r="A101" s="1508"/>
      <c r="B101" s="1508"/>
      <c r="C101" s="1508"/>
      <c r="D101" s="1508"/>
    </row>
    <row r="102" spans="1:4" ht="21.75" customHeight="1">
      <c r="A102" s="1508"/>
      <c r="B102" s="1508"/>
      <c r="C102" s="1508"/>
      <c r="D102" s="1508"/>
    </row>
    <row r="103" spans="1:4" ht="21.75" customHeight="1">
      <c r="A103" s="1508"/>
      <c r="B103" s="1508"/>
      <c r="C103" s="1508"/>
      <c r="D103" s="1508"/>
    </row>
    <row r="104" spans="1:4" ht="21.75" customHeight="1">
      <c r="A104" s="1508"/>
      <c r="B104" s="1508"/>
      <c r="C104" s="1508"/>
      <c r="D104" s="1508"/>
    </row>
    <row r="105" spans="1:4" ht="21.75" customHeight="1">
      <c r="A105" s="1508"/>
      <c r="B105" s="1508"/>
      <c r="C105" s="1508"/>
      <c r="D105" s="1508"/>
    </row>
    <row r="106" spans="1:4" ht="21.75" customHeight="1">
      <c r="A106" s="1508"/>
      <c r="B106" s="1508"/>
      <c r="C106" s="1508"/>
      <c r="D106" s="1508"/>
    </row>
    <row r="107" spans="1:4" ht="21.75" customHeight="1">
      <c r="A107" s="1508"/>
      <c r="B107" s="1508"/>
      <c r="C107" s="1508"/>
      <c r="D107" s="1508"/>
    </row>
    <row r="108" spans="1:4" ht="21.75" customHeight="1">
      <c r="A108" s="1508"/>
      <c r="B108" s="1508"/>
      <c r="C108" s="1508"/>
      <c r="D108" s="1508"/>
    </row>
    <row r="109" spans="1:4" ht="21.75" customHeight="1">
      <c r="A109" s="1508"/>
      <c r="B109" s="1508"/>
      <c r="C109" s="1508"/>
      <c r="D109" s="1508"/>
    </row>
    <row r="110" spans="1:4" ht="21.75" customHeight="1">
      <c r="A110" s="1508"/>
      <c r="B110" s="1508"/>
      <c r="C110" s="1508"/>
      <c r="D110" s="1508"/>
    </row>
    <row r="111" spans="1:4" ht="21.75" customHeight="1">
      <c r="A111" s="1508"/>
      <c r="B111" s="1508"/>
      <c r="C111" s="1508"/>
      <c r="D111" s="1508"/>
    </row>
    <row r="112" spans="1:4" ht="21.75" customHeight="1">
      <c r="A112" s="1508"/>
      <c r="B112" s="1508"/>
      <c r="C112" s="1508"/>
      <c r="D112" s="1508"/>
    </row>
    <row r="113" spans="1:4" ht="21.75" customHeight="1">
      <c r="A113" s="1508"/>
      <c r="B113" s="1508"/>
      <c r="C113" s="1508"/>
      <c r="D113" s="1508"/>
    </row>
    <row r="114" spans="1:4" ht="21.75" customHeight="1">
      <c r="A114" s="1508"/>
      <c r="B114" s="1508"/>
      <c r="C114" s="1508"/>
      <c r="D114" s="1508"/>
    </row>
    <row r="115" spans="1:4" ht="21.75" customHeight="1">
      <c r="A115" s="1508"/>
      <c r="B115" s="1508"/>
      <c r="C115" s="1508"/>
      <c r="D115" s="1508"/>
    </row>
    <row r="116" spans="1:4" ht="21.75" customHeight="1">
      <c r="A116" s="1508"/>
      <c r="B116" s="1508"/>
      <c r="C116" s="1508"/>
      <c r="D116" s="1508"/>
    </row>
    <row r="117" spans="1:4" ht="21.75" customHeight="1">
      <c r="A117" s="1508"/>
      <c r="B117" s="1508"/>
      <c r="C117" s="1508"/>
      <c r="D117" s="1508"/>
    </row>
    <row r="118" spans="1:4" ht="21.75" customHeight="1">
      <c r="A118" s="1508"/>
      <c r="B118" s="1508"/>
      <c r="C118" s="1508"/>
      <c r="D118" s="1508"/>
    </row>
    <row r="119" spans="1:4" ht="21.75" customHeight="1">
      <c r="A119" s="1508"/>
      <c r="B119" s="1508"/>
      <c r="C119" s="1508"/>
      <c r="D119" s="1508"/>
    </row>
    <row r="120" spans="1:4" ht="21.75" customHeight="1">
      <c r="A120" s="1508"/>
      <c r="B120" s="1508"/>
      <c r="C120" s="1508"/>
      <c r="D120" s="1508"/>
    </row>
    <row r="121" spans="1:4" ht="21.75" customHeight="1">
      <c r="A121" s="1508"/>
      <c r="B121" s="1508"/>
      <c r="C121" s="1508"/>
      <c r="D121" s="1508"/>
    </row>
    <row r="122" spans="1:4" ht="21.75" customHeight="1">
      <c r="A122" s="1508"/>
      <c r="B122" s="1508"/>
      <c r="C122" s="1508"/>
      <c r="D122" s="1508"/>
    </row>
    <row r="123" spans="1:4" ht="21.75" customHeight="1">
      <c r="A123" s="1508"/>
      <c r="B123" s="1508"/>
      <c r="C123" s="1508"/>
      <c r="D123" s="1508"/>
    </row>
    <row r="124" spans="1:4" ht="21.75" customHeight="1">
      <c r="A124" s="1508"/>
      <c r="B124" s="1508"/>
      <c r="C124" s="1508"/>
      <c r="D124" s="1508"/>
    </row>
    <row r="125" spans="1:4" ht="21.75" customHeight="1">
      <c r="A125" s="1508"/>
      <c r="B125" s="1508"/>
      <c r="C125" s="1508"/>
      <c r="D125" s="1508"/>
    </row>
    <row r="126" spans="1:4" ht="21.75" customHeight="1">
      <c r="A126" s="1508"/>
      <c r="B126" s="1508"/>
      <c r="C126" s="1508"/>
      <c r="D126" s="1508"/>
    </row>
    <row r="127" spans="1:4" ht="21.75" customHeight="1">
      <c r="A127" s="1508"/>
      <c r="B127" s="1508"/>
      <c r="C127" s="1508"/>
      <c r="D127" s="1508"/>
    </row>
    <row r="128" spans="1:4" ht="21.75" customHeight="1">
      <c r="A128" s="1508"/>
      <c r="B128" s="1508"/>
      <c r="C128" s="1508"/>
      <c r="D128" s="1508"/>
    </row>
    <row r="129" spans="1:4" ht="21.75" customHeight="1">
      <c r="A129" s="1508"/>
      <c r="B129" s="1508"/>
      <c r="C129" s="1508"/>
      <c r="D129" s="1508"/>
    </row>
    <row r="130" spans="1:4" ht="21.75" customHeight="1">
      <c r="A130" s="1508"/>
      <c r="B130" s="1508"/>
      <c r="C130" s="1508"/>
      <c r="D130" s="1508"/>
    </row>
    <row r="131" spans="1:4" ht="21.75" customHeight="1">
      <c r="A131" s="1508"/>
      <c r="B131" s="1508"/>
      <c r="C131" s="1508"/>
      <c r="D131" s="1508"/>
    </row>
    <row r="132" spans="1:4" ht="21.75" customHeight="1">
      <c r="A132" s="1508"/>
      <c r="B132" s="1508"/>
      <c r="C132" s="1508"/>
      <c r="D132" s="1508"/>
    </row>
    <row r="133" spans="1:4" ht="21.75" customHeight="1">
      <c r="A133" s="1508"/>
      <c r="B133" s="1508"/>
      <c r="C133" s="1508"/>
      <c r="D133" s="1508"/>
    </row>
    <row r="134" spans="1:4" ht="21.75" customHeight="1">
      <c r="A134" s="1508"/>
      <c r="B134" s="1508"/>
      <c r="C134" s="1508"/>
      <c r="D134" s="1508"/>
    </row>
    <row r="135" spans="1:4" ht="21.75" customHeight="1">
      <c r="A135" s="1508"/>
      <c r="B135" s="1508"/>
      <c r="C135" s="1508"/>
      <c r="D135" s="1508"/>
    </row>
    <row r="136" spans="1:4" ht="21.75" customHeight="1">
      <c r="A136" s="1508"/>
      <c r="B136" s="1508"/>
      <c r="C136" s="1508"/>
      <c r="D136" s="1508"/>
    </row>
    <row r="137" spans="1:4" ht="21.75" customHeight="1">
      <c r="A137" s="1508"/>
      <c r="B137" s="1508"/>
      <c r="C137" s="1508"/>
      <c r="D137" s="1508"/>
    </row>
    <row r="138" spans="1:4" ht="21.75" customHeight="1">
      <c r="A138" s="1508"/>
      <c r="B138" s="1508"/>
      <c r="C138" s="1508"/>
      <c r="D138" s="1508"/>
    </row>
    <row r="139" spans="1:4" ht="21.75" customHeight="1">
      <c r="A139" s="1508"/>
      <c r="B139" s="1508"/>
      <c r="C139" s="1508"/>
      <c r="D139" s="1508"/>
    </row>
    <row r="140" spans="1:4" ht="21.75" customHeight="1">
      <c r="A140" s="1508"/>
      <c r="B140" s="1508"/>
      <c r="C140" s="1508"/>
      <c r="D140" s="1508"/>
    </row>
    <row r="141" spans="1:4" ht="21.75" customHeight="1">
      <c r="A141" s="1508"/>
      <c r="B141" s="1508"/>
      <c r="C141" s="1508"/>
      <c r="D141" s="1508"/>
    </row>
    <row r="142" spans="1:4" ht="21.75" customHeight="1">
      <c r="A142" s="1508"/>
      <c r="B142" s="1508"/>
      <c r="C142" s="1508"/>
      <c r="D142" s="1508"/>
    </row>
    <row r="143" spans="1:4" ht="21.75" customHeight="1">
      <c r="A143" s="1508"/>
      <c r="B143" s="1508"/>
      <c r="C143" s="1508"/>
      <c r="D143" s="1508"/>
    </row>
    <row r="144" spans="1:4" ht="21.75" customHeight="1">
      <c r="A144" s="1508"/>
      <c r="B144" s="1508"/>
      <c r="C144" s="1508"/>
      <c r="D144" s="1508"/>
    </row>
    <row r="145" spans="1:4" ht="21.75" customHeight="1">
      <c r="A145" s="1508"/>
      <c r="B145" s="1508"/>
      <c r="C145" s="1508"/>
      <c r="D145" s="1508"/>
    </row>
    <row r="146" spans="1:4" ht="21.75" customHeight="1">
      <c r="A146" s="1508"/>
      <c r="B146" s="1508"/>
      <c r="C146" s="1508"/>
      <c r="D146" s="1508"/>
    </row>
    <row r="147" spans="1:4" ht="21.75" customHeight="1">
      <c r="A147" s="1508"/>
      <c r="B147" s="1508"/>
      <c r="C147" s="1508"/>
      <c r="D147" s="1508"/>
    </row>
    <row r="148" spans="1:4" ht="21.75" customHeight="1">
      <c r="A148" s="1508"/>
      <c r="B148" s="1508"/>
      <c r="C148" s="1508"/>
      <c r="D148" s="1508"/>
    </row>
    <row r="149" spans="1:4" ht="21.75" customHeight="1">
      <c r="A149" s="1508"/>
      <c r="B149" s="1508"/>
      <c r="C149" s="1508"/>
      <c r="D149" s="1508"/>
    </row>
    <row r="150" spans="1:4" ht="21.75" customHeight="1">
      <c r="A150" s="1508"/>
      <c r="B150" s="1508"/>
      <c r="C150" s="1508"/>
      <c r="D150" s="1508"/>
    </row>
    <row r="151" spans="1:4" ht="21.75" customHeight="1">
      <c r="A151" s="1508"/>
      <c r="B151" s="1508"/>
      <c r="C151" s="1508"/>
      <c r="D151" s="1508"/>
    </row>
    <row r="152" spans="1:4" ht="21.75" customHeight="1">
      <c r="A152" s="1508"/>
      <c r="B152" s="1508"/>
      <c r="C152" s="1508"/>
      <c r="D152" s="1508"/>
    </row>
    <row r="153" spans="1:4" ht="21.75" customHeight="1">
      <c r="A153" s="1508"/>
      <c r="B153" s="1508"/>
      <c r="C153" s="1508"/>
      <c r="D153" s="1508"/>
    </row>
    <row r="154" spans="1:4" ht="21.75" customHeight="1">
      <c r="A154" s="1508"/>
      <c r="B154" s="1508"/>
      <c r="C154" s="1508"/>
      <c r="D154" s="1508"/>
    </row>
    <row r="155" spans="1:4" ht="21.75" customHeight="1">
      <c r="A155" s="1508"/>
      <c r="B155" s="1508"/>
      <c r="C155" s="1508"/>
      <c r="D155" s="1508"/>
    </row>
    <row r="156" spans="1:4" ht="21.75" customHeight="1">
      <c r="A156" s="1508"/>
      <c r="B156" s="1508"/>
      <c r="C156" s="1508"/>
      <c r="D156" s="1508"/>
    </row>
    <row r="157" spans="1:4" ht="21.75" customHeight="1">
      <c r="A157" s="1508"/>
      <c r="B157" s="1508"/>
      <c r="C157" s="1508"/>
      <c r="D157" s="1508"/>
    </row>
    <row r="158" spans="1:4" ht="21.75" customHeight="1">
      <c r="A158" s="1508"/>
      <c r="B158" s="1508"/>
      <c r="C158" s="1508"/>
      <c r="D158" s="1508"/>
    </row>
    <row r="159" spans="1:4" ht="21.75" customHeight="1">
      <c r="A159" s="1508"/>
      <c r="B159" s="1508"/>
      <c r="C159" s="1508"/>
      <c r="D159" s="1508"/>
    </row>
    <row r="160" spans="1:4" ht="21.75" customHeight="1">
      <c r="A160" s="1508"/>
      <c r="B160" s="1508"/>
      <c r="C160" s="1508"/>
      <c r="D160" s="1508"/>
    </row>
    <row r="161" spans="1:4" ht="21.75" customHeight="1">
      <c r="A161" s="1508"/>
      <c r="B161" s="1508"/>
      <c r="C161" s="1508"/>
      <c r="D161" s="1508"/>
    </row>
    <row r="162" spans="1:4" ht="21.75" customHeight="1">
      <c r="A162" s="1508"/>
      <c r="B162" s="1508"/>
      <c r="C162" s="1508"/>
      <c r="D162" s="1508"/>
    </row>
    <row r="163" spans="1:4" ht="21.75" customHeight="1">
      <c r="A163" s="1508"/>
      <c r="B163" s="1508"/>
      <c r="C163" s="1508"/>
      <c r="D163" s="1508"/>
    </row>
    <row r="164" spans="1:4" ht="21.75" customHeight="1">
      <c r="A164" s="1508"/>
      <c r="B164" s="1508"/>
      <c r="C164" s="1508"/>
      <c r="D164" s="1508"/>
    </row>
    <row r="165" spans="1:4" ht="21.75" customHeight="1">
      <c r="A165" s="1508"/>
      <c r="B165" s="1508"/>
      <c r="C165" s="1508"/>
      <c r="D165" s="1508"/>
    </row>
    <row r="166" spans="1:4" ht="21.75" customHeight="1">
      <c r="A166" s="1508"/>
      <c r="B166" s="1508"/>
      <c r="C166" s="1508"/>
      <c r="D166" s="1508"/>
    </row>
    <row r="167" spans="1:4" ht="12.75">
      <c r="A167" s="1508"/>
      <c r="B167" s="1508"/>
      <c r="C167" s="1508"/>
      <c r="D167" s="1508"/>
    </row>
    <row r="168" spans="1:4" ht="12.75">
      <c r="A168" s="1508"/>
      <c r="B168" s="1508"/>
      <c r="C168" s="1508"/>
      <c r="D168" s="1508"/>
    </row>
    <row r="169" spans="1:4" ht="12.75">
      <c r="A169" s="1508"/>
      <c r="B169" s="1508"/>
      <c r="C169" s="1508"/>
      <c r="D169" s="1508"/>
    </row>
    <row r="170" spans="1:4" ht="12.75">
      <c r="A170" s="1508"/>
      <c r="B170" s="1508"/>
      <c r="C170" s="1508"/>
      <c r="D170" s="1508"/>
    </row>
    <row r="171" spans="1:4" ht="12.75">
      <c r="A171" s="1508"/>
      <c r="B171" s="1508"/>
      <c r="C171" s="1508"/>
      <c r="D171" s="1508"/>
    </row>
    <row r="172" spans="1:4" ht="12.75">
      <c r="A172" s="1508"/>
      <c r="B172" s="1508"/>
      <c r="C172" s="1508"/>
      <c r="D172" s="1508"/>
    </row>
    <row r="173" spans="1:4" ht="12.75">
      <c r="A173" s="1508"/>
      <c r="B173" s="1508"/>
      <c r="C173" s="1508"/>
      <c r="D173" s="1508"/>
    </row>
  </sheetData>
  <mergeCells count="180">
    <mergeCell ref="Y5:AJ5"/>
    <mergeCell ref="AC47:AF47"/>
    <mergeCell ref="A55:R55"/>
    <mergeCell ref="S55:T55"/>
    <mergeCell ref="A43:R43"/>
    <mergeCell ref="A23:R23"/>
    <mergeCell ref="A24:R24"/>
    <mergeCell ref="A28:R28"/>
    <mergeCell ref="A29:R29"/>
    <mergeCell ref="A27:R27"/>
    <mergeCell ref="A56:R56"/>
    <mergeCell ref="S56:T56"/>
    <mergeCell ref="A30:R30"/>
    <mergeCell ref="A26:R26"/>
    <mergeCell ref="A41:R41"/>
    <mergeCell ref="A45:R45"/>
    <mergeCell ref="A39:R39"/>
    <mergeCell ref="A40:R40"/>
    <mergeCell ref="A42:R42"/>
    <mergeCell ref="A38:R38"/>
    <mergeCell ref="A25:R25"/>
    <mergeCell ref="S11:T12"/>
    <mergeCell ref="A14:R14"/>
    <mergeCell ref="A15:R15"/>
    <mergeCell ref="S14:T14"/>
    <mergeCell ref="S15:T15"/>
    <mergeCell ref="S13:T13"/>
    <mergeCell ref="A11:R12"/>
    <mergeCell ref="S17:T17"/>
    <mergeCell ref="S19:T19"/>
    <mergeCell ref="A31:R31"/>
    <mergeCell ref="U11:X12"/>
    <mergeCell ref="U13:X13"/>
    <mergeCell ref="U14:X14"/>
    <mergeCell ref="U15:X15"/>
    <mergeCell ref="S18:T18"/>
    <mergeCell ref="U18:X18"/>
    <mergeCell ref="U22:X22"/>
    <mergeCell ref="S23:T23"/>
    <mergeCell ref="S21:T21"/>
    <mergeCell ref="AG13:AJ13"/>
    <mergeCell ref="A16:R16"/>
    <mergeCell ref="U16:X16"/>
    <mergeCell ref="S16:T16"/>
    <mergeCell ref="S22:T22"/>
    <mergeCell ref="A21:R21"/>
    <mergeCell ref="A22:R22"/>
    <mergeCell ref="AG10:AJ10"/>
    <mergeCell ref="Y12:AB12"/>
    <mergeCell ref="AC12:AF12"/>
    <mergeCell ref="AG11:AJ12"/>
    <mergeCell ref="Y11:AF11"/>
    <mergeCell ref="Y13:AB13"/>
    <mergeCell ref="AC13:AF13"/>
    <mergeCell ref="S20:T20"/>
    <mergeCell ref="U20:X20"/>
    <mergeCell ref="S49:T49"/>
    <mergeCell ref="S31:T31"/>
    <mergeCell ref="S32:T32"/>
    <mergeCell ref="S39:T39"/>
    <mergeCell ref="S40:T40"/>
    <mergeCell ref="S36:T36"/>
    <mergeCell ref="S37:T37"/>
    <mergeCell ref="U21:X21"/>
    <mergeCell ref="A51:R51"/>
    <mergeCell ref="S33:T33"/>
    <mergeCell ref="A33:R33"/>
    <mergeCell ref="A48:R48"/>
    <mergeCell ref="S43:T43"/>
    <mergeCell ref="S44:T44"/>
    <mergeCell ref="S45:T45"/>
    <mergeCell ref="A47:R47"/>
    <mergeCell ref="S34:T34"/>
    <mergeCell ref="S35:T35"/>
    <mergeCell ref="A57:R57"/>
    <mergeCell ref="A32:R32"/>
    <mergeCell ref="A34:R34"/>
    <mergeCell ref="A35:R35"/>
    <mergeCell ref="A36:R36"/>
    <mergeCell ref="A37:R37"/>
    <mergeCell ref="A49:R49"/>
    <mergeCell ref="A46:R46"/>
    <mergeCell ref="A52:R52"/>
    <mergeCell ref="A44:R44"/>
    <mergeCell ref="S53:T53"/>
    <mergeCell ref="S30:T30"/>
    <mergeCell ref="U23:X23"/>
    <mergeCell ref="S24:T24"/>
    <mergeCell ref="U24:X24"/>
    <mergeCell ref="S25:T25"/>
    <mergeCell ref="U25:X25"/>
    <mergeCell ref="U26:X26"/>
    <mergeCell ref="S27:T27"/>
    <mergeCell ref="S38:T38"/>
    <mergeCell ref="A54:R54"/>
    <mergeCell ref="S26:T26"/>
    <mergeCell ref="U53:X53"/>
    <mergeCell ref="S54:T54"/>
    <mergeCell ref="U54:X54"/>
    <mergeCell ref="S47:T47"/>
    <mergeCell ref="U47:X47"/>
    <mergeCell ref="S50:T50"/>
    <mergeCell ref="U50:X50"/>
    <mergeCell ref="A50:R50"/>
    <mergeCell ref="A19:R19"/>
    <mergeCell ref="A20:R20"/>
    <mergeCell ref="S57:T57"/>
    <mergeCell ref="U57:X57"/>
    <mergeCell ref="U49:X49"/>
    <mergeCell ref="A53:R53"/>
    <mergeCell ref="S51:T51"/>
    <mergeCell ref="U51:X51"/>
    <mergeCell ref="S52:T52"/>
    <mergeCell ref="U52:X52"/>
    <mergeCell ref="Y6:AJ6"/>
    <mergeCell ref="U17:X17"/>
    <mergeCell ref="S48:T48"/>
    <mergeCell ref="U48:X48"/>
    <mergeCell ref="U30:X30"/>
    <mergeCell ref="S46:T46"/>
    <mergeCell ref="U46:X46"/>
    <mergeCell ref="S28:T28"/>
    <mergeCell ref="U28:X28"/>
    <mergeCell ref="S29:T29"/>
    <mergeCell ref="Y57:AB57"/>
    <mergeCell ref="AC57:AF57"/>
    <mergeCell ref="AG57:AJ57"/>
    <mergeCell ref="Y52:AB52"/>
    <mergeCell ref="AC52:AF52"/>
    <mergeCell ref="AG52:AJ52"/>
    <mergeCell ref="S41:T41"/>
    <mergeCell ref="S42:T42"/>
    <mergeCell ref="AC14:AF14"/>
    <mergeCell ref="AC15:AF15"/>
    <mergeCell ref="AC23:AF23"/>
    <mergeCell ref="AC25:AF25"/>
    <mergeCell ref="AC30:AF30"/>
    <mergeCell ref="Y36:AB36"/>
    <mergeCell ref="U37:X37"/>
    <mergeCell ref="U39:X39"/>
    <mergeCell ref="A17:R17"/>
    <mergeCell ref="A18:R18"/>
    <mergeCell ref="AC45:AF45"/>
    <mergeCell ref="AC41:AF41"/>
    <mergeCell ref="AC35:AF35"/>
    <mergeCell ref="AC36:AF36"/>
    <mergeCell ref="Y18:AB18"/>
    <mergeCell ref="Y19:AB19"/>
    <mergeCell ref="AC19:AF19"/>
    <mergeCell ref="U36:X36"/>
    <mergeCell ref="AG19:AJ19"/>
    <mergeCell ref="Y21:AB21"/>
    <mergeCell ref="Y24:AB24"/>
    <mergeCell ref="U35:X35"/>
    <mergeCell ref="Y35:AB35"/>
    <mergeCell ref="Y23:AB23"/>
    <mergeCell ref="U27:X27"/>
    <mergeCell ref="U29:X29"/>
    <mergeCell ref="U19:X19"/>
    <mergeCell ref="AG37:AJ37"/>
    <mergeCell ref="Y37:AB37"/>
    <mergeCell ref="U38:X38"/>
    <mergeCell ref="AG38:AJ38"/>
    <mergeCell ref="Y39:AB39"/>
    <mergeCell ref="U40:X40"/>
    <mergeCell ref="Y40:AB40"/>
    <mergeCell ref="U45:X45"/>
    <mergeCell ref="Y45:AB45"/>
    <mergeCell ref="Y46:AB46"/>
    <mergeCell ref="Y47:AB47"/>
    <mergeCell ref="AG47:AJ47"/>
    <mergeCell ref="U55:X55"/>
    <mergeCell ref="AC50:AF50"/>
    <mergeCell ref="AC48:AF48"/>
    <mergeCell ref="AC49:AF49"/>
    <mergeCell ref="U56:X56"/>
    <mergeCell ref="Y48:AB48"/>
    <mergeCell ref="Y49:AB49"/>
    <mergeCell ref="Y50:AB50"/>
    <mergeCell ref="Y56:AB56"/>
  </mergeCells>
  <printOptions horizontalCentered="1"/>
  <pageMargins left="0.3937007874015748" right="0.1968503937007874" top="0.11811023622047245" bottom="0.2362204724409449" header="0.2362204724409449" footer="0.15748031496062992"/>
  <pageSetup fitToHeight="0" horizontalDpi="360" verticalDpi="36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workbookViewId="0" topLeftCell="F79">
      <selection activeCell="AI1" sqref="AI1"/>
    </sheetView>
  </sheetViews>
  <sheetFormatPr defaultColWidth="9.140625" defaultRowHeight="12.75"/>
  <cols>
    <col min="1" max="1" width="3.28125" style="172" customWidth="1"/>
    <col min="2" max="2" width="4.28125" style="172" customWidth="1"/>
    <col min="3" max="4" width="4.00390625" style="172" customWidth="1"/>
    <col min="5" max="6" width="3.28125" style="172" customWidth="1"/>
    <col min="7" max="7" width="3.8515625" style="172" customWidth="1"/>
    <col min="8" max="11" width="3.28125" style="172" customWidth="1"/>
    <col min="12" max="12" width="3.8515625" style="172" customWidth="1"/>
    <col min="13" max="14" width="3.28125" style="172" customWidth="1"/>
    <col min="15" max="15" width="3.8515625" style="172" customWidth="1"/>
    <col min="16" max="19" width="3.28125" style="172" customWidth="1"/>
    <col min="20" max="20" width="1.7109375" style="172" customWidth="1"/>
    <col min="21" max="36" width="3.28125" style="172" customWidth="1"/>
    <col min="37" max="37" width="2.8515625" style="172" customWidth="1"/>
    <col min="38" max="16384" width="9.140625" style="172" customWidth="1"/>
  </cols>
  <sheetData>
    <row r="1" spans="35:36" ht="13.5" thickBot="1">
      <c r="AI1" s="173"/>
      <c r="AJ1" s="174"/>
    </row>
    <row r="2" spans="35:36" ht="12.75">
      <c r="AI2" s="175" t="s">
        <v>251</v>
      </c>
      <c r="AJ2" s="176"/>
    </row>
    <row r="3" spans="1:36" ht="18">
      <c r="A3" s="177" t="s">
        <v>355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6" ht="18">
      <c r="A4" s="177" t="s">
        <v>253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35:36" ht="12.75">
      <c r="AI5" s="175"/>
      <c r="AJ5" s="175"/>
    </row>
    <row r="6" spans="27:37" ht="12.75">
      <c r="AA6" s="1582" t="s">
        <v>254</v>
      </c>
      <c r="AB6" s="1582"/>
      <c r="AC6" s="1582"/>
      <c r="AD6" s="1582"/>
      <c r="AE6" s="1582"/>
      <c r="AF6" s="1582"/>
      <c r="AG6" s="1582"/>
      <c r="AH6" s="1582"/>
      <c r="AI6" s="1582"/>
      <c r="AJ6" s="1582"/>
      <c r="AK6" s="1582"/>
    </row>
    <row r="7" spans="28:36" ht="12.75">
      <c r="AB7" s="179" t="s">
        <v>255</v>
      </c>
      <c r="AC7" s="179"/>
      <c r="AD7" s="179"/>
      <c r="AE7" s="179"/>
      <c r="AF7" s="179"/>
      <c r="AG7" s="179"/>
      <c r="AH7" s="179"/>
      <c r="AI7" s="179"/>
      <c r="AJ7" s="179"/>
    </row>
    <row r="8" ht="13.5" thickBot="1"/>
    <row r="9" spans="1:36" ht="15.75" customHeight="1" thickBot="1">
      <c r="A9" s="180">
        <v>5</v>
      </c>
      <c r="B9" s="181">
        <v>1</v>
      </c>
      <c r="C9" s="181">
        <v>3</v>
      </c>
      <c r="D9" s="181">
        <v>0</v>
      </c>
      <c r="E9" s="181">
        <v>0</v>
      </c>
      <c r="F9" s="182">
        <v>9</v>
      </c>
      <c r="H9" s="180">
        <v>1</v>
      </c>
      <c r="I9" s="181">
        <v>2</v>
      </c>
      <c r="J9" s="181">
        <v>5</v>
      </c>
      <c r="K9" s="182">
        <v>4</v>
      </c>
      <c r="M9" s="180">
        <v>0</v>
      </c>
      <c r="N9" s="182">
        <v>1</v>
      </c>
      <c r="P9" s="180">
        <v>2</v>
      </c>
      <c r="Q9" s="183">
        <v>8</v>
      </c>
      <c r="R9" s="183">
        <v>0</v>
      </c>
      <c r="S9" s="184">
        <v>0</v>
      </c>
      <c r="U9" s="180">
        <v>7</v>
      </c>
      <c r="V9" s="183">
        <v>5</v>
      </c>
      <c r="W9" s="181">
        <v>1</v>
      </c>
      <c r="X9" s="181">
        <v>1</v>
      </c>
      <c r="Y9" s="181">
        <v>1</v>
      </c>
      <c r="Z9" s="182">
        <v>5</v>
      </c>
      <c r="AB9" s="173">
        <v>0</v>
      </c>
      <c r="AC9" s="174">
        <v>3</v>
      </c>
      <c r="AE9" s="185">
        <v>2</v>
      </c>
      <c r="AF9" s="186">
        <v>0</v>
      </c>
      <c r="AG9" s="186">
        <v>0</v>
      </c>
      <c r="AH9" s="187">
        <v>5</v>
      </c>
      <c r="AJ9" s="188">
        <v>2</v>
      </c>
    </row>
    <row r="10" spans="1:36" ht="38.25" customHeight="1">
      <c r="A10" s="189" t="s">
        <v>226</v>
      </c>
      <c r="B10" s="189"/>
      <c r="C10" s="189"/>
      <c r="D10" s="189"/>
      <c r="E10" s="189"/>
      <c r="F10" s="189"/>
      <c r="G10" s="190"/>
      <c r="H10" s="189" t="s">
        <v>227</v>
      </c>
      <c r="I10" s="189"/>
      <c r="J10" s="189"/>
      <c r="K10" s="189"/>
      <c r="L10" s="190"/>
      <c r="M10" s="191" t="s">
        <v>256</v>
      </c>
      <c r="N10" s="189"/>
      <c r="O10" s="190"/>
      <c r="P10" s="191" t="s">
        <v>257</v>
      </c>
      <c r="Q10" s="191"/>
      <c r="R10" s="191"/>
      <c r="S10" s="191"/>
      <c r="U10" s="189" t="s">
        <v>230</v>
      </c>
      <c r="V10" s="175"/>
      <c r="W10" s="189"/>
      <c r="X10" s="189"/>
      <c r="Y10" s="189"/>
      <c r="Z10" s="189"/>
      <c r="AB10" s="189" t="s">
        <v>258</v>
      </c>
      <c r="AC10" s="189"/>
      <c r="AE10" s="189" t="s">
        <v>259</v>
      </c>
      <c r="AF10" s="189"/>
      <c r="AG10" s="189"/>
      <c r="AH10" s="189"/>
      <c r="AJ10" s="189" t="s">
        <v>260</v>
      </c>
    </row>
    <row r="11" ht="12.75">
      <c r="AG11" s="192" t="s">
        <v>261</v>
      </c>
    </row>
    <row r="12" spans="1:36" ht="38.25" customHeight="1">
      <c r="A12" s="193" t="s">
        <v>262</v>
      </c>
      <c r="B12" s="194"/>
      <c r="C12" s="194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  <c r="T12" s="197" t="s">
        <v>263</v>
      </c>
      <c r="U12" s="194"/>
      <c r="V12" s="193" t="s">
        <v>264</v>
      </c>
      <c r="W12" s="195"/>
      <c r="X12" s="195"/>
      <c r="Y12" s="195"/>
      <c r="Z12" s="198"/>
      <c r="AA12" s="193" t="s">
        <v>265</v>
      </c>
      <c r="AB12" s="195"/>
      <c r="AC12" s="195"/>
      <c r="AD12" s="195"/>
      <c r="AE12" s="198"/>
      <c r="AF12" s="199"/>
      <c r="AG12" s="196" t="s">
        <v>266</v>
      </c>
      <c r="AH12" s="196"/>
      <c r="AI12" s="196"/>
      <c r="AJ12" s="200"/>
    </row>
    <row r="13" spans="1:36" ht="12.75">
      <c r="A13" s="201"/>
      <c r="B13" s="176"/>
      <c r="C13" s="176"/>
      <c r="D13" s="176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6"/>
      <c r="S13" s="202"/>
      <c r="T13" s="203"/>
      <c r="U13" s="178"/>
      <c r="V13" s="193" t="s">
        <v>267</v>
      </c>
      <c r="W13" s="195"/>
      <c r="X13" s="195"/>
      <c r="Y13" s="195"/>
      <c r="Z13" s="195"/>
      <c r="AA13" s="193"/>
      <c r="AB13" s="195"/>
      <c r="AC13" s="195"/>
      <c r="AD13" s="195"/>
      <c r="AE13" s="198"/>
      <c r="AF13" s="204"/>
      <c r="AH13" s="205"/>
      <c r="AI13" s="205"/>
      <c r="AJ13" s="206"/>
    </row>
    <row r="14" spans="1:36" ht="12.75">
      <c r="A14" s="207">
        <v>1</v>
      </c>
      <c r="B14" s="208"/>
      <c r="C14" s="208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/>
      <c r="T14" s="211">
        <v>2</v>
      </c>
      <c r="U14" s="209"/>
      <c r="V14" s="211">
        <v>3</v>
      </c>
      <c r="W14" s="209"/>
      <c r="X14" s="209"/>
      <c r="Y14" s="209"/>
      <c r="Z14" s="209"/>
      <c r="AA14" s="211">
        <v>4</v>
      </c>
      <c r="AB14" s="209"/>
      <c r="AC14" s="209"/>
      <c r="AD14" s="209"/>
      <c r="AE14" s="209"/>
      <c r="AF14" s="211">
        <v>5</v>
      </c>
      <c r="AG14" s="209"/>
      <c r="AH14" s="209"/>
      <c r="AI14" s="209"/>
      <c r="AJ14" s="208"/>
    </row>
    <row r="15" spans="1:36" ht="21.75" customHeight="1">
      <c r="A15" s="212" t="s">
        <v>356</v>
      </c>
      <c r="B15" s="213"/>
      <c r="C15" s="213"/>
      <c r="D15" s="214"/>
      <c r="E15" s="214"/>
      <c r="F15" s="214"/>
      <c r="G15" s="214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5"/>
      <c r="T15" s="216" t="s">
        <v>269</v>
      </c>
      <c r="U15" s="217"/>
      <c r="V15" s="1576"/>
      <c r="W15" s="1573"/>
      <c r="X15" s="1573"/>
      <c r="Y15" s="1573"/>
      <c r="Z15" s="1574"/>
      <c r="AA15" s="1576"/>
      <c r="AB15" s="1573"/>
      <c r="AC15" s="1573"/>
      <c r="AD15" s="1573"/>
      <c r="AE15" s="1574"/>
      <c r="AF15" s="1576"/>
      <c r="AG15" s="1573"/>
      <c r="AH15" s="1573"/>
      <c r="AI15" s="1573"/>
      <c r="AJ15" s="1574"/>
    </row>
    <row r="16" spans="1:36" ht="21.75" customHeight="1">
      <c r="A16" s="212" t="s">
        <v>423</v>
      </c>
      <c r="B16" s="213"/>
      <c r="C16" s="213"/>
      <c r="D16" s="214"/>
      <c r="E16" s="214"/>
      <c r="F16" s="214"/>
      <c r="G16" s="214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5"/>
      <c r="T16" s="216" t="s">
        <v>271</v>
      </c>
      <c r="U16" s="217"/>
      <c r="V16" s="1576">
        <v>5</v>
      </c>
      <c r="W16" s="1573"/>
      <c r="X16" s="1573"/>
      <c r="Y16" s="1573"/>
      <c r="Z16" s="1574"/>
      <c r="AA16" s="1576">
        <v>5</v>
      </c>
      <c r="AB16" s="1573"/>
      <c r="AC16" s="1573"/>
      <c r="AD16" s="1573"/>
      <c r="AE16" s="1574"/>
      <c r="AF16" s="1576">
        <v>7</v>
      </c>
      <c r="AG16" s="1573"/>
      <c r="AH16" s="1573"/>
      <c r="AI16" s="1573"/>
      <c r="AJ16" s="1574"/>
    </row>
    <row r="17" spans="1:36" s="224" customFormat="1" ht="21.75" customHeight="1">
      <c r="A17" s="218" t="s">
        <v>357</v>
      </c>
      <c r="B17" s="219"/>
      <c r="C17" s="219"/>
      <c r="D17" s="220"/>
      <c r="E17" s="220"/>
      <c r="F17" s="220"/>
      <c r="G17" s="220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1"/>
      <c r="T17" s="222" t="s">
        <v>273</v>
      </c>
      <c r="U17" s="223"/>
      <c r="V17" s="1581"/>
      <c r="W17" s="1573"/>
      <c r="X17" s="1573"/>
      <c r="Y17" s="1573"/>
      <c r="Z17" s="1574"/>
      <c r="AA17" s="1581"/>
      <c r="AB17" s="1573"/>
      <c r="AC17" s="1573"/>
      <c r="AD17" s="1573"/>
      <c r="AE17" s="1574"/>
      <c r="AF17" s="1581"/>
      <c r="AG17" s="1573"/>
      <c r="AH17" s="1573"/>
      <c r="AI17" s="1573"/>
      <c r="AJ17" s="1574"/>
    </row>
    <row r="18" spans="1:36" ht="21.75" customHeight="1">
      <c r="A18" s="212" t="s">
        <v>358</v>
      </c>
      <c r="B18" s="213"/>
      <c r="C18" s="213"/>
      <c r="D18" s="214"/>
      <c r="E18" s="214"/>
      <c r="F18" s="214"/>
      <c r="G18" s="214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5"/>
      <c r="T18" s="222" t="s">
        <v>275</v>
      </c>
      <c r="U18" s="223"/>
      <c r="V18" s="1578">
        <v>37409</v>
      </c>
      <c r="W18" s="1579"/>
      <c r="X18" s="1579"/>
      <c r="Y18" s="1579"/>
      <c r="Z18" s="1580"/>
      <c r="AA18" s="1576">
        <v>45225</v>
      </c>
      <c r="AB18" s="1573"/>
      <c r="AC18" s="1573"/>
      <c r="AD18" s="1573"/>
      <c r="AE18" s="1574"/>
      <c r="AF18" s="1576">
        <v>41445</v>
      </c>
      <c r="AG18" s="1573"/>
      <c r="AH18" s="1573"/>
      <c r="AI18" s="1573"/>
      <c r="AJ18" s="1574"/>
    </row>
    <row r="19" spans="1:36" ht="21.75" customHeight="1">
      <c r="A19" s="218" t="s">
        <v>359</v>
      </c>
      <c r="B19" s="225"/>
      <c r="C19" s="225"/>
      <c r="D19" s="214"/>
      <c r="E19" s="214"/>
      <c r="F19" s="214"/>
      <c r="G19" s="21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15"/>
      <c r="T19" s="222" t="s">
        <v>277</v>
      </c>
      <c r="U19" s="223"/>
      <c r="V19" s="1576">
        <v>1770</v>
      </c>
      <c r="W19" s="1573"/>
      <c r="X19" s="1573"/>
      <c r="Y19" s="1573"/>
      <c r="Z19" s="1574"/>
      <c r="AA19" s="1576">
        <v>2689</v>
      </c>
      <c r="AB19" s="1573"/>
      <c r="AC19" s="1573"/>
      <c r="AD19" s="1573"/>
      <c r="AE19" s="1574"/>
      <c r="AF19" s="1576">
        <v>1993</v>
      </c>
      <c r="AG19" s="1573"/>
      <c r="AH19" s="1573"/>
      <c r="AI19" s="1573"/>
      <c r="AJ19" s="1574"/>
    </row>
    <row r="20" spans="1:36" ht="21.75" customHeight="1">
      <c r="A20" s="218" t="s">
        <v>360</v>
      </c>
      <c r="B20" s="225"/>
      <c r="C20" s="225"/>
      <c r="D20" s="214"/>
      <c r="E20" s="214"/>
      <c r="F20" s="214"/>
      <c r="G20" s="214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15"/>
      <c r="T20" s="222" t="s">
        <v>279</v>
      </c>
      <c r="U20" s="223"/>
      <c r="V20" s="1576">
        <v>3500</v>
      </c>
      <c r="W20" s="1573"/>
      <c r="X20" s="1573"/>
      <c r="Y20" s="1573"/>
      <c r="Z20" s="1574"/>
      <c r="AA20" s="1576">
        <v>4358</v>
      </c>
      <c r="AB20" s="1573"/>
      <c r="AC20" s="1573"/>
      <c r="AD20" s="1573"/>
      <c r="AE20" s="1574"/>
      <c r="AF20" s="1576">
        <v>4305</v>
      </c>
      <c r="AG20" s="1573"/>
      <c r="AH20" s="1573"/>
      <c r="AI20" s="1573"/>
      <c r="AJ20" s="1574"/>
    </row>
    <row r="21" spans="1:36" ht="21.75" customHeight="1">
      <c r="A21" s="218" t="s">
        <v>361</v>
      </c>
      <c r="B21" s="225"/>
      <c r="C21" s="225"/>
      <c r="D21" s="214"/>
      <c r="E21" s="214"/>
      <c r="F21" s="214"/>
      <c r="G21" s="214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15"/>
      <c r="T21" s="222" t="s">
        <v>281</v>
      </c>
      <c r="U21" s="223"/>
      <c r="V21" s="1576"/>
      <c r="W21" s="1573"/>
      <c r="X21" s="1573"/>
      <c r="Y21" s="1573"/>
      <c r="Z21" s="1574"/>
      <c r="AA21" s="1576">
        <v>1565</v>
      </c>
      <c r="AB21" s="1573"/>
      <c r="AC21" s="1573"/>
      <c r="AD21" s="1573"/>
      <c r="AE21" s="1574"/>
      <c r="AF21" s="1576">
        <v>1126</v>
      </c>
      <c r="AG21" s="1573"/>
      <c r="AH21" s="1573"/>
      <c r="AI21" s="1573"/>
      <c r="AJ21" s="1574"/>
    </row>
    <row r="22" spans="1:36" ht="21.75" customHeight="1">
      <c r="A22" s="212" t="s">
        <v>362</v>
      </c>
      <c r="B22" s="213"/>
      <c r="C22" s="213"/>
      <c r="D22" s="214"/>
      <c r="E22" s="214"/>
      <c r="F22" s="214"/>
      <c r="G22" s="214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5"/>
      <c r="T22" s="222" t="s">
        <v>284</v>
      </c>
      <c r="U22" s="223"/>
      <c r="V22" s="1576">
        <v>65</v>
      </c>
      <c r="W22" s="1573"/>
      <c r="X22" s="1573"/>
      <c r="Y22" s="1573"/>
      <c r="Z22" s="1574"/>
      <c r="AA22" s="1576">
        <v>65</v>
      </c>
      <c r="AB22" s="1573"/>
      <c r="AC22" s="1573"/>
      <c r="AD22" s="1573"/>
      <c r="AE22" s="1574"/>
      <c r="AF22" s="1576"/>
      <c r="AG22" s="1573"/>
      <c r="AH22" s="1573"/>
      <c r="AI22" s="1573"/>
      <c r="AJ22" s="1574"/>
    </row>
    <row r="23" spans="1:36" ht="21.75" customHeight="1">
      <c r="A23" s="212" t="s">
        <v>363</v>
      </c>
      <c r="B23" s="213"/>
      <c r="C23" s="213"/>
      <c r="D23" s="214"/>
      <c r="E23" s="214"/>
      <c r="F23" s="214"/>
      <c r="G23" s="214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5"/>
      <c r="T23" s="222" t="s">
        <v>287</v>
      </c>
      <c r="U23" s="223"/>
      <c r="V23" s="1576">
        <v>2750</v>
      </c>
      <c r="W23" s="1573"/>
      <c r="X23" s="1573"/>
      <c r="Y23" s="1573"/>
      <c r="Z23" s="1574"/>
      <c r="AA23" s="1576">
        <v>2741</v>
      </c>
      <c r="AB23" s="1573"/>
      <c r="AC23" s="1573"/>
      <c r="AD23" s="1573"/>
      <c r="AE23" s="1574"/>
      <c r="AF23" s="1576">
        <v>1555</v>
      </c>
      <c r="AG23" s="1573"/>
      <c r="AH23" s="1573"/>
      <c r="AI23" s="1573"/>
      <c r="AJ23" s="1574"/>
    </row>
    <row r="24" spans="1:36" ht="21.75" customHeight="1">
      <c r="A24" s="212" t="s">
        <v>364</v>
      </c>
      <c r="B24" s="213"/>
      <c r="C24" s="213"/>
      <c r="D24" s="214"/>
      <c r="E24" s="214"/>
      <c r="F24" s="214"/>
      <c r="G24" s="214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5"/>
      <c r="T24" s="222" t="s">
        <v>289</v>
      </c>
      <c r="U24" s="223"/>
      <c r="V24" s="1576"/>
      <c r="W24" s="1573"/>
      <c r="X24" s="1573"/>
      <c r="Y24" s="1573"/>
      <c r="Z24" s="1574"/>
      <c r="AA24" s="1576"/>
      <c r="AB24" s="1573"/>
      <c r="AC24" s="1573"/>
      <c r="AD24" s="1573"/>
      <c r="AE24" s="1574"/>
      <c r="AF24" s="1576"/>
      <c r="AG24" s="1573"/>
      <c r="AH24" s="1573"/>
      <c r="AI24" s="1573"/>
      <c r="AJ24" s="1574"/>
    </row>
    <row r="25" spans="1:36" s="205" customFormat="1" ht="21.75" customHeight="1">
      <c r="A25" s="212" t="s">
        <v>365</v>
      </c>
      <c r="B25" s="213"/>
      <c r="C25" s="213"/>
      <c r="D25" s="214"/>
      <c r="E25" s="214"/>
      <c r="F25" s="214"/>
      <c r="G25" s="214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5"/>
      <c r="T25" s="222" t="s">
        <v>291</v>
      </c>
      <c r="U25" s="223"/>
      <c r="V25" s="1576">
        <v>8479</v>
      </c>
      <c r="W25" s="1573"/>
      <c r="X25" s="1573"/>
      <c r="Y25" s="1573"/>
      <c r="Z25" s="1574"/>
      <c r="AA25" s="1576">
        <v>33454</v>
      </c>
      <c r="AB25" s="1573"/>
      <c r="AC25" s="1573"/>
      <c r="AD25" s="1573"/>
      <c r="AE25" s="1574"/>
      <c r="AF25" s="1576">
        <v>11910</v>
      </c>
      <c r="AG25" s="1573"/>
      <c r="AH25" s="1573"/>
      <c r="AI25" s="1573"/>
      <c r="AJ25" s="1574"/>
    </row>
    <row r="26" spans="1:36" ht="21.75" customHeight="1">
      <c r="A26" s="212" t="s">
        <v>366</v>
      </c>
      <c r="B26" s="213"/>
      <c r="C26" s="213"/>
      <c r="D26" s="214"/>
      <c r="E26" s="214"/>
      <c r="F26" s="214"/>
      <c r="G26" s="214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5"/>
      <c r="T26" s="222" t="s">
        <v>293</v>
      </c>
      <c r="U26" s="223"/>
      <c r="V26" s="1576">
        <v>2100</v>
      </c>
      <c r="W26" s="1573"/>
      <c r="X26" s="1573"/>
      <c r="Y26" s="1573"/>
      <c r="Z26" s="1574"/>
      <c r="AA26" s="1576">
        <v>2644</v>
      </c>
      <c r="AB26" s="1573"/>
      <c r="AC26" s="1573"/>
      <c r="AD26" s="1573"/>
      <c r="AE26" s="1574"/>
      <c r="AF26" s="1576">
        <v>2627</v>
      </c>
      <c r="AG26" s="1573"/>
      <c r="AH26" s="1573"/>
      <c r="AI26" s="1573"/>
      <c r="AJ26" s="1574"/>
    </row>
    <row r="27" spans="1:36" ht="21.75" customHeight="1">
      <c r="A27" s="212" t="s">
        <v>367</v>
      </c>
      <c r="B27" s="213"/>
      <c r="C27" s="213"/>
      <c r="D27" s="214"/>
      <c r="E27" s="214"/>
      <c r="F27" s="214"/>
      <c r="G27" s="214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5"/>
      <c r="T27" s="222" t="s">
        <v>295</v>
      </c>
      <c r="U27" s="223"/>
      <c r="V27" s="1576">
        <v>8690</v>
      </c>
      <c r="W27" s="1573"/>
      <c r="X27" s="1573"/>
      <c r="Y27" s="1573"/>
      <c r="Z27" s="1574"/>
      <c r="AA27" s="1576">
        <v>5498</v>
      </c>
      <c r="AB27" s="1573"/>
      <c r="AC27" s="1573"/>
      <c r="AD27" s="1573"/>
      <c r="AE27" s="1574"/>
      <c r="AF27" s="1576">
        <v>5662</v>
      </c>
      <c r="AG27" s="1573"/>
      <c r="AH27" s="1573"/>
      <c r="AI27" s="1573"/>
      <c r="AJ27" s="1574"/>
    </row>
    <row r="28" spans="1:36" ht="21.75" customHeight="1">
      <c r="A28" s="226" t="s">
        <v>424</v>
      </c>
      <c r="B28" s="225"/>
      <c r="C28" s="225"/>
      <c r="D28" s="227"/>
      <c r="E28" s="214"/>
      <c r="F28" s="214"/>
      <c r="G28" s="21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15"/>
      <c r="T28" s="222" t="s">
        <v>297</v>
      </c>
      <c r="U28" s="223"/>
      <c r="V28" s="1572">
        <f>SUM(V15:Z27)</f>
        <v>64768</v>
      </c>
      <c r="W28" s="1573"/>
      <c r="X28" s="1573"/>
      <c r="Y28" s="1573"/>
      <c r="Z28" s="1574"/>
      <c r="AA28" s="1572">
        <f>SUM(AA15:AE27)</f>
        <v>98244</v>
      </c>
      <c r="AB28" s="1573"/>
      <c r="AC28" s="1573"/>
      <c r="AD28" s="1573"/>
      <c r="AE28" s="1574"/>
      <c r="AF28" s="1572">
        <f>SUM(AF15:AJ27)</f>
        <v>70630</v>
      </c>
      <c r="AG28" s="1573"/>
      <c r="AH28" s="1573"/>
      <c r="AI28" s="1573"/>
      <c r="AJ28" s="1574"/>
    </row>
    <row r="29" spans="1:36" ht="21.75" customHeight="1">
      <c r="A29" s="212" t="s">
        <v>368</v>
      </c>
      <c r="B29" s="213"/>
      <c r="C29" s="213"/>
      <c r="D29" s="228"/>
      <c r="E29" s="214"/>
      <c r="F29" s="214"/>
      <c r="G29" s="214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5"/>
      <c r="T29" s="222" t="s">
        <v>300</v>
      </c>
      <c r="U29" s="223"/>
      <c r="V29" s="1576">
        <v>19700</v>
      </c>
      <c r="W29" s="1573"/>
      <c r="X29" s="1573"/>
      <c r="Y29" s="1573"/>
      <c r="Z29" s="1574"/>
      <c r="AA29" s="1576">
        <v>17841</v>
      </c>
      <c r="AB29" s="1573"/>
      <c r="AC29" s="1573"/>
      <c r="AD29" s="1573"/>
      <c r="AE29" s="1574"/>
      <c r="AF29" s="1576">
        <v>16184</v>
      </c>
      <c r="AG29" s="1573"/>
      <c r="AH29" s="1573"/>
      <c r="AI29" s="1573"/>
      <c r="AJ29" s="1574"/>
    </row>
    <row r="30" spans="1:36" ht="21.75" customHeight="1">
      <c r="A30" s="212" t="s">
        <v>369</v>
      </c>
      <c r="B30" s="213"/>
      <c r="C30" s="213"/>
      <c r="D30" s="228"/>
      <c r="E30" s="214"/>
      <c r="F30" s="214"/>
      <c r="G30" s="214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5"/>
      <c r="T30" s="222" t="s">
        <v>303</v>
      </c>
      <c r="U30" s="223"/>
      <c r="V30" s="1576">
        <v>7120</v>
      </c>
      <c r="W30" s="1573"/>
      <c r="X30" s="1573"/>
      <c r="Y30" s="1573"/>
      <c r="Z30" s="1574"/>
      <c r="AA30" s="1576">
        <v>7988</v>
      </c>
      <c r="AB30" s="1573"/>
      <c r="AC30" s="1573"/>
      <c r="AD30" s="1573"/>
      <c r="AE30" s="1574"/>
      <c r="AF30" s="1576">
        <v>7840</v>
      </c>
      <c r="AG30" s="1573"/>
      <c r="AH30" s="1573"/>
      <c r="AI30" s="1573"/>
      <c r="AJ30" s="1574"/>
    </row>
    <row r="31" spans="1:36" ht="21.75" customHeight="1">
      <c r="A31" s="229" t="s">
        <v>370</v>
      </c>
      <c r="B31" s="213"/>
      <c r="C31" s="213"/>
      <c r="D31" s="228"/>
      <c r="E31" s="214"/>
      <c r="F31" s="214"/>
      <c r="G31" s="214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5"/>
      <c r="T31" s="222" t="s">
        <v>371</v>
      </c>
      <c r="U31" s="223"/>
      <c r="V31" s="1576">
        <v>7000</v>
      </c>
      <c r="W31" s="1573"/>
      <c r="X31" s="1573"/>
      <c r="Y31" s="1573"/>
      <c r="Z31" s="1574"/>
      <c r="AA31" s="1576">
        <v>15952</v>
      </c>
      <c r="AB31" s="1573"/>
      <c r="AC31" s="1573"/>
      <c r="AD31" s="1573"/>
      <c r="AE31" s="1574"/>
      <c r="AF31" s="1576">
        <v>15781</v>
      </c>
      <c r="AG31" s="1573"/>
      <c r="AH31" s="1573"/>
      <c r="AI31" s="1573"/>
      <c r="AJ31" s="1574"/>
    </row>
    <row r="32" spans="1:36" ht="21.75" customHeight="1">
      <c r="A32" s="226" t="s">
        <v>425</v>
      </c>
      <c r="B32" s="225"/>
      <c r="C32" s="225"/>
      <c r="D32" s="227"/>
      <c r="E32" s="214"/>
      <c r="F32" s="214"/>
      <c r="G32" s="214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15"/>
      <c r="T32" s="222" t="s">
        <v>372</v>
      </c>
      <c r="U32" s="223"/>
      <c r="V32" s="1572">
        <f>SUM(V29:Z31)</f>
        <v>33820</v>
      </c>
      <c r="W32" s="1573"/>
      <c r="X32" s="1573"/>
      <c r="Y32" s="1573"/>
      <c r="Z32" s="1574"/>
      <c r="AA32" s="1572">
        <f>SUM(AA29:AE31)</f>
        <v>41781</v>
      </c>
      <c r="AB32" s="1573"/>
      <c r="AC32" s="1573"/>
      <c r="AD32" s="1573"/>
      <c r="AE32" s="1574"/>
      <c r="AF32" s="1572">
        <f>SUM(AF29:AJ31)</f>
        <v>39805</v>
      </c>
      <c r="AG32" s="1573"/>
      <c r="AH32" s="1573"/>
      <c r="AI32" s="1573"/>
      <c r="AJ32" s="1574"/>
    </row>
    <row r="33" spans="1:36" ht="21.75" customHeight="1">
      <c r="A33" s="212" t="s">
        <v>373</v>
      </c>
      <c r="B33" s="213"/>
      <c r="C33" s="213"/>
      <c r="D33" s="230"/>
      <c r="E33" s="214"/>
      <c r="F33" s="214"/>
      <c r="G33" s="214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5"/>
      <c r="T33" s="222" t="s">
        <v>374</v>
      </c>
      <c r="U33" s="223"/>
      <c r="V33" s="1576"/>
      <c r="W33" s="1573"/>
      <c r="X33" s="1573"/>
      <c r="Y33" s="1573"/>
      <c r="Z33" s="1574"/>
      <c r="AA33" s="1576"/>
      <c r="AB33" s="1573"/>
      <c r="AC33" s="1573"/>
      <c r="AD33" s="1573"/>
      <c r="AE33" s="1574"/>
      <c r="AF33" s="1576"/>
      <c r="AG33" s="1573"/>
      <c r="AH33" s="1573"/>
      <c r="AI33" s="1573"/>
      <c r="AJ33" s="1574"/>
    </row>
    <row r="34" spans="1:36" s="232" customFormat="1" ht="21.75" customHeight="1">
      <c r="A34" s="212" t="s">
        <v>375</v>
      </c>
      <c r="B34" s="213"/>
      <c r="C34" s="213"/>
      <c r="D34" s="231"/>
      <c r="E34" s="214"/>
      <c r="F34" s="214"/>
      <c r="G34" s="214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5"/>
      <c r="T34" s="222" t="s">
        <v>376</v>
      </c>
      <c r="U34" s="223"/>
      <c r="V34" s="1576">
        <v>2530</v>
      </c>
      <c r="W34" s="1573"/>
      <c r="X34" s="1573"/>
      <c r="Y34" s="1573"/>
      <c r="Z34" s="1574"/>
      <c r="AA34" s="1576">
        <v>2885</v>
      </c>
      <c r="AB34" s="1573"/>
      <c r="AC34" s="1573"/>
      <c r="AD34" s="1573"/>
      <c r="AE34" s="1574"/>
      <c r="AF34" s="1576">
        <v>2764</v>
      </c>
      <c r="AG34" s="1573"/>
      <c r="AH34" s="1573"/>
      <c r="AI34" s="1573"/>
      <c r="AJ34" s="1574"/>
    </row>
    <row r="35" spans="1:36" ht="21.75" customHeight="1">
      <c r="A35" s="212" t="s">
        <v>377</v>
      </c>
      <c r="B35" s="213"/>
      <c r="C35" s="213"/>
      <c r="D35" s="231"/>
      <c r="E35" s="214"/>
      <c r="F35" s="214"/>
      <c r="G35" s="214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5"/>
      <c r="T35" s="222" t="s">
        <v>378</v>
      </c>
      <c r="U35" s="223"/>
      <c r="V35" s="1576">
        <v>795</v>
      </c>
      <c r="W35" s="1573"/>
      <c r="X35" s="1573"/>
      <c r="Y35" s="1573"/>
      <c r="Z35" s="1574"/>
      <c r="AA35" s="1576">
        <v>6095</v>
      </c>
      <c r="AB35" s="1573"/>
      <c r="AC35" s="1573"/>
      <c r="AD35" s="1573"/>
      <c r="AE35" s="1574"/>
      <c r="AF35" s="1576">
        <v>6000</v>
      </c>
      <c r="AG35" s="1573"/>
      <c r="AH35" s="1573"/>
      <c r="AI35" s="1573"/>
      <c r="AJ35" s="1574"/>
    </row>
    <row r="36" spans="1:36" ht="21.75" customHeight="1">
      <c r="A36" s="212" t="s">
        <v>379</v>
      </c>
      <c r="B36" s="233"/>
      <c r="C36" s="213"/>
      <c r="D36" s="231"/>
      <c r="E36" s="214"/>
      <c r="F36" s="214"/>
      <c r="G36" s="214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5"/>
      <c r="T36" s="222" t="s">
        <v>380</v>
      </c>
      <c r="U36" s="223"/>
      <c r="V36" s="1576">
        <v>12535</v>
      </c>
      <c r="W36" s="1573"/>
      <c r="X36" s="1573"/>
      <c r="Y36" s="1573"/>
      <c r="Z36" s="1574"/>
      <c r="AA36" s="1576">
        <v>16916</v>
      </c>
      <c r="AB36" s="1573"/>
      <c r="AC36" s="1573"/>
      <c r="AD36" s="1573"/>
      <c r="AE36" s="1574"/>
      <c r="AF36" s="1576">
        <v>13666</v>
      </c>
      <c r="AG36" s="1573"/>
      <c r="AH36" s="1573"/>
      <c r="AI36" s="1573"/>
      <c r="AJ36" s="1574"/>
    </row>
    <row r="37" spans="1:36" ht="21.75" customHeight="1">
      <c r="A37" s="212" t="s">
        <v>381</v>
      </c>
      <c r="B37" s="233"/>
      <c r="C37" s="213"/>
      <c r="D37" s="231"/>
      <c r="E37" s="214"/>
      <c r="F37" s="214"/>
      <c r="G37" s="214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5"/>
      <c r="T37" s="222" t="s">
        <v>382</v>
      </c>
      <c r="U37" s="223"/>
      <c r="V37" s="1576">
        <v>45596</v>
      </c>
      <c r="W37" s="1573"/>
      <c r="X37" s="1573"/>
      <c r="Y37" s="1573"/>
      <c r="Z37" s="1574"/>
      <c r="AA37" s="1576">
        <v>42575</v>
      </c>
      <c r="AB37" s="1573"/>
      <c r="AC37" s="1573"/>
      <c r="AD37" s="1573"/>
      <c r="AE37" s="1574"/>
      <c r="AF37" s="1576">
        <v>29871</v>
      </c>
      <c r="AG37" s="1573"/>
      <c r="AH37" s="1573"/>
      <c r="AI37" s="1573"/>
      <c r="AJ37" s="1574"/>
    </row>
    <row r="38" spans="1:36" ht="21.75" customHeight="1">
      <c r="A38" s="212" t="s">
        <v>383</v>
      </c>
      <c r="B38" s="233"/>
      <c r="C38" s="213"/>
      <c r="D38" s="231"/>
      <c r="E38" s="214"/>
      <c r="F38" s="214"/>
      <c r="G38" s="214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5"/>
      <c r="T38" s="222" t="s">
        <v>384</v>
      </c>
      <c r="U38" s="223"/>
      <c r="V38" s="1576">
        <v>21700</v>
      </c>
      <c r="W38" s="1573"/>
      <c r="X38" s="1573"/>
      <c r="Y38" s="1573"/>
      <c r="Z38" s="1574"/>
      <c r="AA38" s="1576">
        <v>22223</v>
      </c>
      <c r="AB38" s="1573"/>
      <c r="AC38" s="1573"/>
      <c r="AD38" s="1573"/>
      <c r="AE38" s="1574"/>
      <c r="AF38" s="1576">
        <v>10710</v>
      </c>
      <c r="AG38" s="1573"/>
      <c r="AH38" s="1573"/>
      <c r="AI38" s="1573"/>
      <c r="AJ38" s="1574"/>
    </row>
    <row r="39" spans="1:36" ht="21.75" customHeight="1">
      <c r="A39" s="212" t="s">
        <v>385</v>
      </c>
      <c r="B39" s="233"/>
      <c r="C39" s="213"/>
      <c r="D39" s="231"/>
      <c r="E39" s="214"/>
      <c r="F39" s="214"/>
      <c r="G39" s="214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5"/>
      <c r="T39" s="222" t="s">
        <v>386</v>
      </c>
      <c r="U39" s="223"/>
      <c r="V39" s="1576">
        <v>155249</v>
      </c>
      <c r="W39" s="1573"/>
      <c r="X39" s="1573"/>
      <c r="Y39" s="1573"/>
      <c r="Z39" s="1574"/>
      <c r="AA39" s="1576">
        <v>95422</v>
      </c>
      <c r="AB39" s="1573"/>
      <c r="AC39" s="1573"/>
      <c r="AD39" s="1573"/>
      <c r="AE39" s="1574"/>
      <c r="AF39" s="1576">
        <v>90907</v>
      </c>
      <c r="AG39" s="1573"/>
      <c r="AH39" s="1573"/>
      <c r="AI39" s="1573"/>
      <c r="AJ39" s="1574"/>
    </row>
    <row r="40" spans="1:36" ht="21.75" customHeight="1">
      <c r="A40" s="212" t="s">
        <v>387</v>
      </c>
      <c r="B40" s="233"/>
      <c r="C40" s="213"/>
      <c r="D40" s="231"/>
      <c r="E40" s="214"/>
      <c r="F40" s="214"/>
      <c r="G40" s="214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5"/>
      <c r="T40" s="222" t="s">
        <v>388</v>
      </c>
      <c r="U40" s="223"/>
      <c r="V40" s="1576">
        <v>590366</v>
      </c>
      <c r="W40" s="1573"/>
      <c r="X40" s="1573"/>
      <c r="Y40" s="1573"/>
      <c r="Z40" s="1574"/>
      <c r="AA40" s="1576">
        <v>540521</v>
      </c>
      <c r="AB40" s="1573"/>
      <c r="AC40" s="1573"/>
      <c r="AD40" s="1573"/>
      <c r="AE40" s="1574"/>
      <c r="AF40" s="1576">
        <v>528586</v>
      </c>
      <c r="AG40" s="1573"/>
      <c r="AH40" s="1573"/>
      <c r="AI40" s="1573"/>
      <c r="AJ40" s="1574"/>
    </row>
    <row r="41" spans="1:36" ht="21.75" customHeight="1">
      <c r="A41" s="212" t="s">
        <v>389</v>
      </c>
      <c r="B41" s="233"/>
      <c r="C41" s="213"/>
      <c r="D41" s="231"/>
      <c r="E41" s="214"/>
      <c r="F41" s="214"/>
      <c r="G41" s="214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5"/>
      <c r="T41" s="222" t="s">
        <v>390</v>
      </c>
      <c r="U41" s="223"/>
      <c r="V41" s="1576">
        <v>1721499</v>
      </c>
      <c r="W41" s="1573"/>
      <c r="X41" s="1573"/>
      <c r="Y41" s="1573"/>
      <c r="Z41" s="1574"/>
      <c r="AA41" s="1576">
        <f>46383+34976+47100+567529+22806+5000+490310+7000+681896</f>
        <v>1903000</v>
      </c>
      <c r="AB41" s="1573"/>
      <c r="AC41" s="1573"/>
      <c r="AD41" s="1573"/>
      <c r="AE41" s="1574"/>
      <c r="AF41" s="1576">
        <f>1711879-38197</f>
        <v>1673682</v>
      </c>
      <c r="AG41" s="1573"/>
      <c r="AH41" s="1573"/>
      <c r="AI41" s="1573"/>
      <c r="AJ41" s="1574"/>
    </row>
    <row r="42" spans="1:36" ht="30" customHeight="1">
      <c r="A42" s="1583" t="s">
        <v>391</v>
      </c>
      <c r="B42" s="1584"/>
      <c r="C42" s="1584"/>
      <c r="D42" s="1584"/>
      <c r="E42" s="1584"/>
      <c r="F42" s="1584"/>
      <c r="G42" s="1584"/>
      <c r="H42" s="1584"/>
      <c r="I42" s="1584"/>
      <c r="J42" s="1584"/>
      <c r="K42" s="1584"/>
      <c r="L42" s="1584"/>
      <c r="M42" s="1584"/>
      <c r="N42" s="1584"/>
      <c r="O42" s="1584"/>
      <c r="P42" s="1584"/>
      <c r="Q42" s="1584"/>
      <c r="R42" s="1584"/>
      <c r="S42" s="1585"/>
      <c r="T42" s="222" t="s">
        <v>392</v>
      </c>
      <c r="U42" s="223"/>
      <c r="V42" s="1575"/>
      <c r="W42" s="1573"/>
      <c r="X42" s="1573"/>
      <c r="Y42" s="1573"/>
      <c r="Z42" s="1574"/>
      <c r="AA42" s="1576">
        <v>260</v>
      </c>
      <c r="AB42" s="1573"/>
      <c r="AC42" s="1573"/>
      <c r="AD42" s="1573"/>
      <c r="AE42" s="1574"/>
      <c r="AF42" s="1576">
        <v>205</v>
      </c>
      <c r="AG42" s="1573"/>
      <c r="AH42" s="1573"/>
      <c r="AI42" s="1573"/>
      <c r="AJ42" s="1574"/>
    </row>
    <row r="43" spans="1:36" ht="29.25" customHeight="1">
      <c r="A43" s="1583" t="s">
        <v>393</v>
      </c>
      <c r="B43" s="1584"/>
      <c r="C43" s="1584"/>
      <c r="D43" s="1584"/>
      <c r="E43" s="1584"/>
      <c r="F43" s="1584"/>
      <c r="G43" s="1584"/>
      <c r="H43" s="1584"/>
      <c r="I43" s="1584"/>
      <c r="J43" s="1584"/>
      <c r="K43" s="1584"/>
      <c r="L43" s="1584"/>
      <c r="M43" s="1584"/>
      <c r="N43" s="1584"/>
      <c r="O43" s="1584"/>
      <c r="P43" s="1584"/>
      <c r="Q43" s="1584"/>
      <c r="R43" s="1584"/>
      <c r="S43" s="1585"/>
      <c r="T43" s="222" t="s">
        <v>394</v>
      </c>
      <c r="U43" s="223"/>
      <c r="V43" s="1575"/>
      <c r="W43" s="1573"/>
      <c r="X43" s="1573"/>
      <c r="Y43" s="1573"/>
      <c r="Z43" s="1574"/>
      <c r="AA43" s="1576">
        <v>1121</v>
      </c>
      <c r="AB43" s="1573"/>
      <c r="AC43" s="1573"/>
      <c r="AD43" s="1573"/>
      <c r="AE43" s="1574"/>
      <c r="AF43" s="1575">
        <v>1313</v>
      </c>
      <c r="AG43" s="1573"/>
      <c r="AH43" s="1573"/>
      <c r="AI43" s="1573"/>
      <c r="AJ43" s="1574"/>
    </row>
    <row r="44" spans="1:36" ht="21.75" customHeight="1">
      <c r="A44" s="226" t="s">
        <v>426</v>
      </c>
      <c r="B44" s="234"/>
      <c r="C44" s="225"/>
      <c r="D44" s="235"/>
      <c r="E44" s="214"/>
      <c r="F44" s="214"/>
      <c r="G44" s="214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15"/>
      <c r="T44" s="222" t="s">
        <v>395</v>
      </c>
      <c r="U44" s="223"/>
      <c r="V44" s="1572">
        <f>SUM(V33:Z43)</f>
        <v>2550270</v>
      </c>
      <c r="W44" s="1573"/>
      <c r="X44" s="1573"/>
      <c r="Y44" s="1573"/>
      <c r="Z44" s="1574"/>
      <c r="AA44" s="1572">
        <f>SUM(AA33:AE43)</f>
        <v>2631018</v>
      </c>
      <c r="AB44" s="1573"/>
      <c r="AC44" s="1573"/>
      <c r="AD44" s="1573"/>
      <c r="AE44" s="1574"/>
      <c r="AF44" s="1572">
        <f>SUM(AF33:AJ43)</f>
        <v>2357704</v>
      </c>
      <c r="AG44" s="1573"/>
      <c r="AH44" s="1573"/>
      <c r="AI44" s="1573"/>
      <c r="AJ44" s="1574"/>
    </row>
    <row r="45" spans="1:36" ht="21.75" customHeight="1">
      <c r="A45" s="226" t="s">
        <v>396</v>
      </c>
      <c r="B45" s="234"/>
      <c r="C45" s="236"/>
      <c r="D45" s="235"/>
      <c r="E45" s="214"/>
      <c r="F45" s="214"/>
      <c r="G45" s="214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15"/>
      <c r="T45" s="222" t="s">
        <v>397</v>
      </c>
      <c r="U45" s="223"/>
      <c r="V45" s="1577">
        <v>14000</v>
      </c>
      <c r="W45" s="1573"/>
      <c r="X45" s="1573"/>
      <c r="Y45" s="1573"/>
      <c r="Z45" s="1574"/>
      <c r="AA45" s="1577">
        <v>39898</v>
      </c>
      <c r="AB45" s="1573"/>
      <c r="AC45" s="1573"/>
      <c r="AD45" s="1573"/>
      <c r="AE45" s="1574"/>
      <c r="AF45" s="1577">
        <v>38197</v>
      </c>
      <c r="AG45" s="1573"/>
      <c r="AH45" s="1573"/>
      <c r="AI45" s="1573"/>
      <c r="AJ45" s="1574"/>
    </row>
    <row r="46" spans="1:36" s="205" customFormat="1" ht="21.75" customHeight="1">
      <c r="A46" s="212" t="s">
        <v>398</v>
      </c>
      <c r="B46" s="237"/>
      <c r="C46" s="213"/>
      <c r="D46" s="227"/>
      <c r="E46" s="214"/>
      <c r="F46" s="214"/>
      <c r="G46" s="214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5"/>
      <c r="T46" s="222" t="s">
        <v>399</v>
      </c>
      <c r="U46" s="238"/>
      <c r="V46" s="1575">
        <v>350553</v>
      </c>
      <c r="W46" s="1573"/>
      <c r="X46" s="1573"/>
      <c r="Y46" s="1573"/>
      <c r="Z46" s="1574"/>
      <c r="AA46" s="1575">
        <v>440976</v>
      </c>
      <c r="AB46" s="1573"/>
      <c r="AC46" s="1573"/>
      <c r="AD46" s="1573"/>
      <c r="AE46" s="1574"/>
      <c r="AF46" s="1575">
        <v>420235</v>
      </c>
      <c r="AG46" s="1573"/>
      <c r="AH46" s="1573"/>
      <c r="AI46" s="1573"/>
      <c r="AJ46" s="1574"/>
    </row>
    <row r="47" spans="1:36" s="205" customFormat="1" ht="21.75" customHeight="1">
      <c r="A47" s="239" t="s">
        <v>400</v>
      </c>
      <c r="B47" s="237"/>
      <c r="C47" s="213"/>
      <c r="D47" s="227"/>
      <c r="E47" s="214"/>
      <c r="F47" s="214"/>
      <c r="G47" s="214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5"/>
      <c r="T47" s="222" t="s">
        <v>401</v>
      </c>
      <c r="U47" s="240"/>
      <c r="V47" s="1575">
        <v>381619</v>
      </c>
      <c r="W47" s="1573"/>
      <c r="X47" s="1573"/>
      <c r="Y47" s="1573"/>
      <c r="Z47" s="1574"/>
      <c r="AA47" s="1575">
        <v>419683</v>
      </c>
      <c r="AB47" s="1573"/>
      <c r="AC47" s="1573"/>
      <c r="AD47" s="1573"/>
      <c r="AE47" s="1574"/>
      <c r="AF47" s="1575">
        <v>391773</v>
      </c>
      <c r="AG47" s="1573"/>
      <c r="AH47" s="1573"/>
      <c r="AI47" s="1573"/>
      <c r="AJ47" s="1574"/>
    </row>
    <row r="48" spans="1:36" s="205" customFormat="1" ht="14.25" customHeight="1">
      <c r="A48" s="241" t="s">
        <v>402</v>
      </c>
      <c r="B48" s="242"/>
      <c r="C48" s="243"/>
      <c r="D48" s="244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06"/>
      <c r="T48" s="1586">
        <v>34</v>
      </c>
      <c r="U48" s="1587"/>
      <c r="V48" s="1594">
        <v>456000</v>
      </c>
      <c r="W48" s="1595"/>
      <c r="X48" s="1595"/>
      <c r="Y48" s="1595"/>
      <c r="Z48" s="1596"/>
      <c r="AA48" s="1594">
        <v>566752</v>
      </c>
      <c r="AB48" s="1595"/>
      <c r="AC48" s="1595"/>
      <c r="AD48" s="1595"/>
      <c r="AE48" s="1596"/>
      <c r="AF48" s="1594">
        <v>250160</v>
      </c>
      <c r="AG48" s="1595"/>
      <c r="AH48" s="1595"/>
      <c r="AI48" s="1595"/>
      <c r="AJ48" s="1596"/>
    </row>
    <row r="49" spans="1:36" ht="12.75" customHeight="1">
      <c r="A49" s="239" t="s">
        <v>403</v>
      </c>
      <c r="B49" s="245"/>
      <c r="C49" s="246"/>
      <c r="D49" s="227"/>
      <c r="E49" s="214"/>
      <c r="F49" s="214"/>
      <c r="G49" s="214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1588"/>
      <c r="U49" s="1589"/>
      <c r="V49" s="1597"/>
      <c r="W49" s="1598"/>
      <c r="X49" s="1598"/>
      <c r="Y49" s="1598"/>
      <c r="Z49" s="1599"/>
      <c r="AA49" s="1597"/>
      <c r="AB49" s="1598"/>
      <c r="AC49" s="1598"/>
      <c r="AD49" s="1598"/>
      <c r="AE49" s="1599"/>
      <c r="AF49" s="1597"/>
      <c r="AG49" s="1598"/>
      <c r="AH49" s="1598"/>
      <c r="AI49" s="1598"/>
      <c r="AJ49" s="1599"/>
    </row>
    <row r="50" spans="1:36" ht="21.75" customHeight="1">
      <c r="A50" s="226" t="s">
        <v>427</v>
      </c>
      <c r="B50" s="234"/>
      <c r="C50" s="225"/>
      <c r="D50" s="235"/>
      <c r="E50" s="214"/>
      <c r="F50" s="214"/>
      <c r="G50" s="214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15"/>
      <c r="T50" s="222">
        <v>35</v>
      </c>
      <c r="U50" s="223"/>
      <c r="V50" s="1572">
        <f>SUM(V46:Z49)</f>
        <v>1188172</v>
      </c>
      <c r="W50" s="1573"/>
      <c r="X50" s="1573"/>
      <c r="Y50" s="1573"/>
      <c r="Z50" s="1574"/>
      <c r="AA50" s="1572">
        <f>SUM(AA46:AE49)</f>
        <v>1427411</v>
      </c>
      <c r="AB50" s="1573"/>
      <c r="AC50" s="1573"/>
      <c r="AD50" s="1573"/>
      <c r="AE50" s="1574"/>
      <c r="AF50" s="1572">
        <f>SUM(AF46:AJ49)</f>
        <v>1062168</v>
      </c>
      <c r="AG50" s="1573"/>
      <c r="AH50" s="1573"/>
      <c r="AI50" s="1573"/>
      <c r="AJ50" s="1574"/>
    </row>
    <row r="51" spans="1:36" ht="21.75" customHeight="1">
      <c r="A51" s="212" t="s">
        <v>404</v>
      </c>
      <c r="B51" s="248"/>
      <c r="C51" s="248"/>
      <c r="D51" s="249"/>
      <c r="E51" s="214"/>
      <c r="F51" s="214"/>
      <c r="G51" s="214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15"/>
      <c r="T51" s="222">
        <v>36</v>
      </c>
      <c r="U51" s="223"/>
      <c r="V51" s="1576">
        <v>500</v>
      </c>
      <c r="W51" s="1573"/>
      <c r="X51" s="1573"/>
      <c r="Y51" s="1573"/>
      <c r="Z51" s="1574"/>
      <c r="AA51" s="1576">
        <v>624</v>
      </c>
      <c r="AB51" s="1573"/>
      <c r="AC51" s="1573"/>
      <c r="AD51" s="1573"/>
      <c r="AE51" s="1574"/>
      <c r="AF51" s="1576">
        <v>639</v>
      </c>
      <c r="AG51" s="1573"/>
      <c r="AH51" s="1573"/>
      <c r="AI51" s="1573"/>
      <c r="AJ51" s="1574"/>
    </row>
    <row r="52" spans="1:36" ht="21.75" customHeight="1">
      <c r="A52" s="250" t="s">
        <v>405</v>
      </c>
      <c r="B52" s="248"/>
      <c r="C52" s="248"/>
      <c r="D52" s="249"/>
      <c r="E52" s="214"/>
      <c r="F52" s="214"/>
      <c r="G52" s="214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15"/>
      <c r="T52" s="222">
        <v>37</v>
      </c>
      <c r="U52" s="223"/>
      <c r="V52" s="1575">
        <v>6430</v>
      </c>
      <c r="W52" s="1573"/>
      <c r="X52" s="1573"/>
      <c r="Y52" s="1573"/>
      <c r="Z52" s="1574"/>
      <c r="AA52" s="1575">
        <f>2131+4830</f>
        <v>6961</v>
      </c>
      <c r="AB52" s="1573"/>
      <c r="AC52" s="1573"/>
      <c r="AD52" s="1573"/>
      <c r="AE52" s="1574"/>
      <c r="AF52" s="1575">
        <v>5311</v>
      </c>
      <c r="AG52" s="1573"/>
      <c r="AH52" s="1573"/>
      <c r="AI52" s="1573"/>
      <c r="AJ52" s="1574"/>
    </row>
    <row r="53" spans="1:36" ht="21.75" customHeight="1">
      <c r="A53" s="212" t="s">
        <v>406</v>
      </c>
      <c r="B53" s="248"/>
      <c r="C53" s="248"/>
      <c r="D53" s="249"/>
      <c r="E53" s="214"/>
      <c r="F53" s="214"/>
      <c r="G53" s="214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15"/>
      <c r="T53" s="222">
        <v>38</v>
      </c>
      <c r="U53" s="223"/>
      <c r="V53" s="1575">
        <v>11806</v>
      </c>
      <c r="W53" s="1573"/>
      <c r="X53" s="1573"/>
      <c r="Y53" s="1573"/>
      <c r="Z53" s="1574"/>
      <c r="AA53" s="1575">
        <f>444+9150</f>
        <v>9594</v>
      </c>
      <c r="AB53" s="1573"/>
      <c r="AC53" s="1573"/>
      <c r="AD53" s="1573"/>
      <c r="AE53" s="1574"/>
      <c r="AF53" s="1575">
        <v>5682</v>
      </c>
      <c r="AG53" s="1573"/>
      <c r="AH53" s="1573"/>
      <c r="AI53" s="1573"/>
      <c r="AJ53" s="1574"/>
    </row>
    <row r="54" spans="1:36" ht="21.75" customHeight="1">
      <c r="A54" s="212" t="s">
        <v>407</v>
      </c>
      <c r="B54" s="213"/>
      <c r="C54" s="213"/>
      <c r="D54" s="249"/>
      <c r="E54" s="214"/>
      <c r="F54" s="214"/>
      <c r="G54" s="214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5"/>
      <c r="T54" s="222">
        <v>39</v>
      </c>
      <c r="U54" s="223"/>
      <c r="V54" s="1575">
        <v>45100</v>
      </c>
      <c r="W54" s="1573"/>
      <c r="X54" s="1573"/>
      <c r="Y54" s="1573"/>
      <c r="Z54" s="1574"/>
      <c r="AA54" s="1575">
        <f>43516+5137+6000</f>
        <v>54653</v>
      </c>
      <c r="AB54" s="1573"/>
      <c r="AC54" s="1573"/>
      <c r="AD54" s="1573"/>
      <c r="AE54" s="1574"/>
      <c r="AF54" s="1575">
        <v>53508</v>
      </c>
      <c r="AG54" s="1573"/>
      <c r="AH54" s="1573"/>
      <c r="AI54" s="1573"/>
      <c r="AJ54" s="1574"/>
    </row>
    <row r="55" spans="1:36" ht="21.75" customHeight="1">
      <c r="A55" s="226" t="s">
        <v>428</v>
      </c>
      <c r="B55" s="251"/>
      <c r="C55" s="251"/>
      <c r="D55" s="252"/>
      <c r="E55" s="214"/>
      <c r="F55" s="214"/>
      <c r="G55" s="214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15"/>
      <c r="T55" s="222">
        <v>40</v>
      </c>
      <c r="U55" s="223"/>
      <c r="V55" s="1572">
        <f>SUM(V51:Z54)</f>
        <v>63836</v>
      </c>
      <c r="W55" s="1573"/>
      <c r="X55" s="1573"/>
      <c r="Y55" s="1573"/>
      <c r="Z55" s="1574"/>
      <c r="AA55" s="1572">
        <f>SUM(AA51:AE54)</f>
        <v>71832</v>
      </c>
      <c r="AB55" s="1573"/>
      <c r="AC55" s="1573"/>
      <c r="AD55" s="1573"/>
      <c r="AE55" s="1574"/>
      <c r="AF55" s="1572">
        <f>SUM(AF51:AJ54)</f>
        <v>65140</v>
      </c>
      <c r="AG55" s="1573"/>
      <c r="AH55" s="1573"/>
      <c r="AI55" s="1573"/>
      <c r="AJ55" s="1574"/>
    </row>
    <row r="56" spans="1:36" ht="21.75" customHeight="1">
      <c r="A56" s="1592" t="s">
        <v>408</v>
      </c>
      <c r="B56" s="1593"/>
      <c r="C56" s="1593"/>
      <c r="D56" s="1593"/>
      <c r="E56" s="1593"/>
      <c r="F56" s="1593"/>
      <c r="G56" s="1593"/>
      <c r="H56" s="1593"/>
      <c r="I56" s="1593"/>
      <c r="J56" s="1593"/>
      <c r="K56" s="1593"/>
      <c r="L56" s="251"/>
      <c r="M56" s="251"/>
      <c r="N56" s="251"/>
      <c r="O56" s="251"/>
      <c r="P56" s="251"/>
      <c r="Q56" s="251"/>
      <c r="R56" s="251"/>
      <c r="S56" s="215"/>
      <c r="T56" s="1590">
        <v>41</v>
      </c>
      <c r="U56" s="1591"/>
      <c r="V56" s="1575">
        <v>31800</v>
      </c>
      <c r="W56" s="1573"/>
      <c r="X56" s="1573"/>
      <c r="Y56" s="1573"/>
      <c r="Z56" s="1574"/>
      <c r="AA56" s="1576">
        <v>20193</v>
      </c>
      <c r="AB56" s="1573"/>
      <c r="AC56" s="1573"/>
      <c r="AD56" s="1573"/>
      <c r="AE56" s="1574"/>
      <c r="AF56" s="1576">
        <v>18300</v>
      </c>
      <c r="AG56" s="1573"/>
      <c r="AH56" s="1573"/>
      <c r="AI56" s="1573"/>
      <c r="AJ56" s="1574"/>
    </row>
    <row r="57" spans="1:36" ht="21.75" customHeight="1">
      <c r="A57" s="226" t="s">
        <v>409</v>
      </c>
      <c r="B57" s="253"/>
      <c r="C57" s="253"/>
      <c r="D57" s="254"/>
      <c r="E57" s="214"/>
      <c r="F57" s="214"/>
      <c r="G57" s="214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15"/>
      <c r="T57" s="222">
        <v>42</v>
      </c>
      <c r="U57" s="223"/>
      <c r="V57" s="1575">
        <v>83224</v>
      </c>
      <c r="W57" s="1573"/>
      <c r="X57" s="1573"/>
      <c r="Y57" s="1573"/>
      <c r="Z57" s="1574"/>
      <c r="AA57" s="1576">
        <f>77483+6739+29100</f>
        <v>113322</v>
      </c>
      <c r="AB57" s="1573"/>
      <c r="AC57" s="1573"/>
      <c r="AD57" s="1573"/>
      <c r="AE57" s="1574"/>
      <c r="AF57" s="1576">
        <v>92156</v>
      </c>
      <c r="AG57" s="1573"/>
      <c r="AH57" s="1573"/>
      <c r="AI57" s="1573"/>
      <c r="AJ57" s="1574"/>
    </row>
    <row r="58" spans="1:36" ht="21.75" customHeight="1">
      <c r="A58" s="226" t="s">
        <v>429</v>
      </c>
      <c r="B58" s="255"/>
      <c r="C58" s="255"/>
      <c r="D58" s="254"/>
      <c r="E58" s="214"/>
      <c r="F58" s="214"/>
      <c r="G58" s="214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15"/>
      <c r="T58" s="222">
        <v>43</v>
      </c>
      <c r="U58" s="223"/>
      <c r="V58" s="1572">
        <f>V28+V32+V44+V45+V50+V55+V56+V57</f>
        <v>4029890</v>
      </c>
      <c r="W58" s="1573"/>
      <c r="X58" s="1573"/>
      <c r="Y58" s="1573"/>
      <c r="Z58" s="1574"/>
      <c r="AA58" s="1572">
        <f>AA28+AA32+AA44+AA45+AA50+AA55+AA56+AA57</f>
        <v>4443699</v>
      </c>
      <c r="AB58" s="1573"/>
      <c r="AC58" s="1573"/>
      <c r="AD58" s="1573"/>
      <c r="AE58" s="1574"/>
      <c r="AF58" s="1572">
        <f>AF28+AF32+AF44+AF45+AF50+AF55+AF56+AF57</f>
        <v>3744100</v>
      </c>
      <c r="AG58" s="1573"/>
      <c r="AH58" s="1573"/>
      <c r="AI58" s="1573"/>
      <c r="AJ58" s="1574"/>
    </row>
    <row r="59" spans="1:36" ht="21.75" customHeight="1">
      <c r="A59" s="212" t="s">
        <v>410</v>
      </c>
      <c r="B59" s="248"/>
      <c r="C59" s="248"/>
      <c r="D59" s="254"/>
      <c r="E59" s="214"/>
      <c r="F59" s="214"/>
      <c r="G59" s="214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15"/>
      <c r="T59" s="222">
        <v>44</v>
      </c>
      <c r="U59" s="223"/>
      <c r="V59" s="1575"/>
      <c r="W59" s="1573"/>
      <c r="X59" s="1573"/>
      <c r="Y59" s="1573"/>
      <c r="Z59" s="1574"/>
      <c r="AA59" s="1575">
        <f>132+53100</f>
        <v>53232</v>
      </c>
      <c r="AB59" s="1573"/>
      <c r="AC59" s="1573"/>
      <c r="AD59" s="1573"/>
      <c r="AE59" s="1574"/>
      <c r="AF59" s="1575">
        <f>132+53100</f>
        <v>53232</v>
      </c>
      <c r="AG59" s="1573"/>
      <c r="AH59" s="1573"/>
      <c r="AI59" s="1573"/>
      <c r="AJ59" s="1574"/>
    </row>
    <row r="60" spans="1:36" ht="21.75" customHeight="1">
      <c r="A60" s="212" t="s">
        <v>411</v>
      </c>
      <c r="B60" s="248"/>
      <c r="C60" s="248"/>
      <c r="D60" s="254"/>
      <c r="E60" s="214"/>
      <c r="F60" s="214"/>
      <c r="G60" s="214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15"/>
      <c r="T60" s="222">
        <v>45</v>
      </c>
      <c r="U60" s="223"/>
      <c r="V60" s="1575"/>
      <c r="W60" s="1573"/>
      <c r="X60" s="1573"/>
      <c r="Y60" s="1573"/>
      <c r="Z60" s="1574"/>
      <c r="AA60" s="1575"/>
      <c r="AB60" s="1573"/>
      <c r="AC60" s="1573"/>
      <c r="AD60" s="1573"/>
      <c r="AE60" s="1574"/>
      <c r="AF60" s="1575"/>
      <c r="AG60" s="1573"/>
      <c r="AH60" s="1573"/>
      <c r="AI60" s="1573"/>
      <c r="AJ60" s="1574"/>
    </row>
    <row r="61" spans="1:36" ht="21.75" customHeight="1">
      <c r="A61" s="212" t="s">
        <v>412</v>
      </c>
      <c r="B61" s="248"/>
      <c r="C61" s="248"/>
      <c r="D61" s="254"/>
      <c r="E61" s="214"/>
      <c r="F61" s="214"/>
      <c r="G61" s="214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15"/>
      <c r="T61" s="222">
        <v>46</v>
      </c>
      <c r="U61" s="223"/>
      <c r="V61" s="1575"/>
      <c r="W61" s="1573"/>
      <c r="X61" s="1573"/>
      <c r="Y61" s="1573"/>
      <c r="Z61" s="1574"/>
      <c r="AA61" s="1575"/>
      <c r="AB61" s="1573"/>
      <c r="AC61" s="1573"/>
      <c r="AD61" s="1573"/>
      <c r="AE61" s="1574"/>
      <c r="AF61" s="1575"/>
      <c r="AG61" s="1573"/>
      <c r="AH61" s="1573"/>
      <c r="AI61" s="1573"/>
      <c r="AJ61" s="1574"/>
    </row>
    <row r="62" spans="1:36" ht="21.75" customHeight="1">
      <c r="A62" s="212" t="s">
        <v>413</v>
      </c>
      <c r="B62" s="248"/>
      <c r="C62" s="248"/>
      <c r="D62" s="254"/>
      <c r="E62" s="214"/>
      <c r="F62" s="214"/>
      <c r="G62" s="214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15"/>
      <c r="T62" s="222">
        <v>47</v>
      </c>
      <c r="U62" s="223"/>
      <c r="V62" s="1575"/>
      <c r="W62" s="1573"/>
      <c r="X62" s="1573"/>
      <c r="Y62" s="1573"/>
      <c r="Z62" s="1574"/>
      <c r="AA62" s="1575"/>
      <c r="AB62" s="1573"/>
      <c r="AC62" s="1573"/>
      <c r="AD62" s="1573"/>
      <c r="AE62" s="1574"/>
      <c r="AF62" s="1575"/>
      <c r="AG62" s="1573"/>
      <c r="AH62" s="1573"/>
      <c r="AI62" s="1573"/>
      <c r="AJ62" s="1574"/>
    </row>
    <row r="63" spans="1:36" ht="21.75" customHeight="1">
      <c r="A63" s="212" t="s">
        <v>414</v>
      </c>
      <c r="B63" s="248"/>
      <c r="C63" s="248"/>
      <c r="D63" s="254"/>
      <c r="E63" s="214"/>
      <c r="F63" s="214"/>
      <c r="G63" s="214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15"/>
      <c r="T63" s="222">
        <v>48</v>
      </c>
      <c r="U63" s="223"/>
      <c r="V63" s="1575"/>
      <c r="W63" s="1573"/>
      <c r="X63" s="1573"/>
      <c r="Y63" s="1573"/>
      <c r="Z63" s="1574"/>
      <c r="AA63" s="1575"/>
      <c r="AB63" s="1573"/>
      <c r="AC63" s="1573"/>
      <c r="AD63" s="1573"/>
      <c r="AE63" s="1574"/>
      <c r="AF63" s="1575"/>
      <c r="AG63" s="1573"/>
      <c r="AH63" s="1573"/>
      <c r="AI63" s="1573"/>
      <c r="AJ63" s="1574"/>
    </row>
    <row r="64" spans="1:36" ht="21.75" customHeight="1">
      <c r="A64" s="212" t="s">
        <v>415</v>
      </c>
      <c r="B64" s="251"/>
      <c r="C64" s="251"/>
      <c r="D64" s="254"/>
      <c r="E64" s="214"/>
      <c r="F64" s="214"/>
      <c r="G64" s="214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15"/>
      <c r="T64" s="222">
        <v>49</v>
      </c>
      <c r="U64" s="223"/>
      <c r="V64" s="1575"/>
      <c r="W64" s="1573"/>
      <c r="X64" s="1573"/>
      <c r="Y64" s="1573"/>
      <c r="Z64" s="1574"/>
      <c r="AA64" s="1575"/>
      <c r="AB64" s="1573"/>
      <c r="AC64" s="1573"/>
      <c r="AD64" s="1573"/>
      <c r="AE64" s="1574"/>
      <c r="AF64" s="1575"/>
      <c r="AG64" s="1573"/>
      <c r="AH64" s="1573"/>
      <c r="AI64" s="1573"/>
      <c r="AJ64" s="1574"/>
    </row>
    <row r="65" spans="1:36" ht="21.75" customHeight="1">
      <c r="A65" s="212" t="s">
        <v>416</v>
      </c>
      <c r="B65" s="248"/>
      <c r="C65" s="248"/>
      <c r="D65" s="254"/>
      <c r="E65" s="214"/>
      <c r="F65" s="214"/>
      <c r="G65" s="214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15"/>
      <c r="T65" s="222">
        <v>50</v>
      </c>
      <c r="U65" s="223"/>
      <c r="V65" s="1575">
        <v>1056</v>
      </c>
      <c r="W65" s="1573"/>
      <c r="X65" s="1573"/>
      <c r="Y65" s="1573"/>
      <c r="Z65" s="1574"/>
      <c r="AA65" s="1575">
        <v>27474</v>
      </c>
      <c r="AB65" s="1573"/>
      <c r="AC65" s="1573"/>
      <c r="AD65" s="1573"/>
      <c r="AE65" s="1574"/>
      <c r="AF65" s="1575">
        <f>1373+26071</f>
        <v>27444</v>
      </c>
      <c r="AG65" s="1573"/>
      <c r="AH65" s="1573"/>
      <c r="AI65" s="1573"/>
      <c r="AJ65" s="1574"/>
    </row>
    <row r="66" spans="1:36" ht="21.75" customHeight="1">
      <c r="A66" s="226" t="s">
        <v>430</v>
      </c>
      <c r="B66" s="255"/>
      <c r="C66" s="255"/>
      <c r="D66" s="254"/>
      <c r="E66" s="214"/>
      <c r="F66" s="214"/>
      <c r="G66" s="214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15"/>
      <c r="T66" s="222">
        <v>51</v>
      </c>
      <c r="U66" s="223"/>
      <c r="V66" s="1572">
        <f>SUM(V59:Z65)</f>
        <v>1056</v>
      </c>
      <c r="W66" s="1573"/>
      <c r="X66" s="1573"/>
      <c r="Y66" s="1573"/>
      <c r="Z66" s="1574"/>
      <c r="AA66" s="1572">
        <f>SUM(AA59:AE65)</f>
        <v>80706</v>
      </c>
      <c r="AB66" s="1573"/>
      <c r="AC66" s="1573"/>
      <c r="AD66" s="1573"/>
      <c r="AE66" s="1574"/>
      <c r="AF66" s="1572">
        <f>SUM(AF59:AJ65)</f>
        <v>80676</v>
      </c>
      <c r="AG66" s="1573"/>
      <c r="AH66" s="1573"/>
      <c r="AI66" s="1573"/>
      <c r="AJ66" s="1574"/>
    </row>
    <row r="67" spans="1:36" ht="21.75" customHeight="1">
      <c r="A67" s="212" t="s">
        <v>417</v>
      </c>
      <c r="B67" s="213"/>
      <c r="C67" s="213"/>
      <c r="D67" s="228"/>
      <c r="E67" s="214"/>
      <c r="F67" s="214"/>
      <c r="G67" s="214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5"/>
      <c r="T67" s="222">
        <v>52</v>
      </c>
      <c r="U67" s="223"/>
      <c r="V67" s="1575">
        <v>8816</v>
      </c>
      <c r="W67" s="1573"/>
      <c r="X67" s="1573"/>
      <c r="Y67" s="1573"/>
      <c r="Z67" s="1574"/>
      <c r="AA67" s="1575">
        <v>8216</v>
      </c>
      <c r="AB67" s="1573"/>
      <c r="AC67" s="1573"/>
      <c r="AD67" s="1573"/>
      <c r="AE67" s="1574"/>
      <c r="AF67" s="1575">
        <v>4526</v>
      </c>
      <c r="AG67" s="1573"/>
      <c r="AH67" s="1573"/>
      <c r="AI67" s="1573"/>
      <c r="AJ67" s="1574"/>
    </row>
    <row r="68" spans="1:36" ht="21.75" customHeight="1">
      <c r="A68" s="212" t="s">
        <v>418</v>
      </c>
      <c r="B68" s="213"/>
      <c r="C68" s="213"/>
      <c r="D68" s="228"/>
      <c r="E68" s="214"/>
      <c r="F68" s="214"/>
      <c r="G68" s="214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5"/>
      <c r="T68" s="222">
        <v>53</v>
      </c>
      <c r="U68" s="223"/>
      <c r="V68" s="1575"/>
      <c r="W68" s="1573"/>
      <c r="X68" s="1573"/>
      <c r="Y68" s="1573"/>
      <c r="Z68" s="1574"/>
      <c r="AA68" s="1575"/>
      <c r="AB68" s="1573"/>
      <c r="AC68" s="1573"/>
      <c r="AD68" s="1573"/>
      <c r="AE68" s="1574"/>
      <c r="AF68" s="1575"/>
      <c r="AG68" s="1573"/>
      <c r="AH68" s="1573"/>
      <c r="AI68" s="1573"/>
      <c r="AJ68" s="1574"/>
    </row>
    <row r="69" spans="1:36" ht="21.75" customHeight="1">
      <c r="A69" s="212" t="s">
        <v>419</v>
      </c>
      <c r="B69" s="256"/>
      <c r="C69" s="256"/>
      <c r="D69" s="228"/>
      <c r="E69" s="214"/>
      <c r="F69" s="214"/>
      <c r="G69" s="214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15"/>
      <c r="T69" s="222">
        <v>54</v>
      </c>
      <c r="U69" s="223"/>
      <c r="V69" s="1575">
        <v>25286</v>
      </c>
      <c r="W69" s="1573"/>
      <c r="X69" s="1573"/>
      <c r="Y69" s="1573"/>
      <c r="Z69" s="1574"/>
      <c r="AA69" s="1575">
        <f>2180+15126+3025+5385</f>
        <v>25716</v>
      </c>
      <c r="AB69" s="1573"/>
      <c r="AC69" s="1573"/>
      <c r="AD69" s="1573"/>
      <c r="AE69" s="1574"/>
      <c r="AF69" s="1575">
        <v>19668</v>
      </c>
      <c r="AG69" s="1573"/>
      <c r="AH69" s="1573"/>
      <c r="AI69" s="1573"/>
      <c r="AJ69" s="1574"/>
    </row>
    <row r="70" spans="1:36" ht="21.75" customHeight="1">
      <c r="A70" s="226" t="s">
        <v>431</v>
      </c>
      <c r="B70" s="217"/>
      <c r="C70" s="217"/>
      <c r="D70" s="228"/>
      <c r="E70" s="214"/>
      <c r="F70" s="214"/>
      <c r="G70" s="214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5"/>
      <c r="T70" s="222">
        <v>55</v>
      </c>
      <c r="U70" s="223"/>
      <c r="V70" s="1572">
        <f>SUM(V67:Z69)</f>
        <v>34102</v>
      </c>
      <c r="W70" s="1573"/>
      <c r="X70" s="1573"/>
      <c r="Y70" s="1573"/>
      <c r="Z70" s="1574"/>
      <c r="AA70" s="1572">
        <f>SUM(AA67:AE69)</f>
        <v>33932</v>
      </c>
      <c r="AB70" s="1573"/>
      <c r="AC70" s="1573"/>
      <c r="AD70" s="1573"/>
      <c r="AE70" s="1574"/>
      <c r="AF70" s="1572">
        <f>SUM(AF67:AJ69)</f>
        <v>24194</v>
      </c>
      <c r="AG70" s="1573"/>
      <c r="AH70" s="1573"/>
      <c r="AI70" s="1573"/>
      <c r="AJ70" s="1574"/>
    </row>
    <row r="71" spans="1:36" ht="21.75" customHeight="1">
      <c r="A71" s="212" t="s">
        <v>420</v>
      </c>
      <c r="B71" s="213"/>
      <c r="C71" s="213"/>
      <c r="D71" s="228"/>
      <c r="E71" s="214"/>
      <c r="F71" s="214"/>
      <c r="G71" s="214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5"/>
      <c r="T71" s="222">
        <v>56</v>
      </c>
      <c r="U71" s="223"/>
      <c r="V71" s="1576"/>
      <c r="W71" s="1573"/>
      <c r="X71" s="1573"/>
      <c r="Y71" s="1573"/>
      <c r="Z71" s="1574"/>
      <c r="AA71" s="1576"/>
      <c r="AB71" s="1573"/>
      <c r="AC71" s="1573"/>
      <c r="AD71" s="1573"/>
      <c r="AE71" s="1574"/>
      <c r="AF71" s="1576"/>
      <c r="AG71" s="1573"/>
      <c r="AH71" s="1573"/>
      <c r="AI71" s="1573"/>
      <c r="AJ71" s="1574"/>
    </row>
    <row r="72" spans="1:36" ht="21.75" customHeight="1">
      <c r="A72" s="212" t="s">
        <v>421</v>
      </c>
      <c r="B72" s="213"/>
      <c r="C72" s="213"/>
      <c r="D72" s="228"/>
      <c r="E72" s="214"/>
      <c r="F72" s="214"/>
      <c r="G72" s="214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5"/>
      <c r="T72" s="222">
        <v>57</v>
      </c>
      <c r="U72" s="223"/>
      <c r="V72" s="1576"/>
      <c r="W72" s="1573"/>
      <c r="X72" s="1573"/>
      <c r="Y72" s="1573"/>
      <c r="Z72" s="1574"/>
      <c r="AA72" s="1576"/>
      <c r="AB72" s="1573"/>
      <c r="AC72" s="1573"/>
      <c r="AD72" s="1573"/>
      <c r="AE72" s="1574"/>
      <c r="AF72" s="1576"/>
      <c r="AG72" s="1573"/>
      <c r="AH72" s="1573"/>
      <c r="AI72" s="1573"/>
      <c r="AJ72" s="1574"/>
    </row>
    <row r="73" spans="1:36" ht="21.75" customHeight="1">
      <c r="A73" s="257" t="s">
        <v>432</v>
      </c>
      <c r="B73" s="225"/>
      <c r="C73" s="225"/>
      <c r="D73" s="234"/>
      <c r="E73" s="214"/>
      <c r="F73" s="214"/>
      <c r="G73" s="214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15"/>
      <c r="T73" s="222">
        <v>58</v>
      </c>
      <c r="U73" s="223"/>
      <c r="V73" s="1572">
        <f>SUM(V71:Z72)</f>
        <v>0</v>
      </c>
      <c r="W73" s="1573"/>
      <c r="X73" s="1573"/>
      <c r="Y73" s="1573"/>
      <c r="Z73" s="1574"/>
      <c r="AA73" s="1572">
        <f>SUM(AA71:AE72)</f>
        <v>0</v>
      </c>
      <c r="AB73" s="1573"/>
      <c r="AC73" s="1573"/>
      <c r="AD73" s="1573"/>
      <c r="AE73" s="1574"/>
      <c r="AF73" s="1572">
        <f>SUM(AF71:AJ72)</f>
        <v>0</v>
      </c>
      <c r="AG73" s="1573"/>
      <c r="AH73" s="1573"/>
      <c r="AI73" s="1573"/>
      <c r="AJ73" s="1574"/>
    </row>
    <row r="74" spans="1:36" ht="21.75" customHeight="1">
      <c r="A74" s="258" t="s">
        <v>422</v>
      </c>
      <c r="B74" s="225"/>
      <c r="C74" s="225"/>
      <c r="D74" s="234"/>
      <c r="E74" s="214"/>
      <c r="F74" s="214"/>
      <c r="G74" s="214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15"/>
      <c r="T74" s="222">
        <v>59</v>
      </c>
      <c r="U74" s="223"/>
      <c r="V74" s="1572"/>
      <c r="W74" s="1573"/>
      <c r="X74" s="1573"/>
      <c r="Y74" s="1573"/>
      <c r="Z74" s="1574"/>
      <c r="AA74" s="1572"/>
      <c r="AB74" s="1573"/>
      <c r="AC74" s="1573"/>
      <c r="AD74" s="1573"/>
      <c r="AE74" s="1574"/>
      <c r="AF74" s="1572"/>
      <c r="AG74" s="1573"/>
      <c r="AH74" s="1573"/>
      <c r="AI74" s="1573"/>
      <c r="AJ74" s="1574"/>
    </row>
    <row r="75" spans="1:36" ht="21.75" customHeight="1">
      <c r="A75" s="258" t="s">
        <v>433</v>
      </c>
      <c r="B75" s="225"/>
      <c r="C75" s="225"/>
      <c r="D75" s="234"/>
      <c r="E75" s="214"/>
      <c r="F75" s="214"/>
      <c r="G75" s="214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15"/>
      <c r="T75" s="222">
        <v>60</v>
      </c>
      <c r="U75" s="223"/>
      <c r="V75" s="1572">
        <f>V66+V70+V73+V74</f>
        <v>35158</v>
      </c>
      <c r="W75" s="1573"/>
      <c r="X75" s="1573"/>
      <c r="Y75" s="1573"/>
      <c r="Z75" s="1574"/>
      <c r="AA75" s="1572">
        <f>AA66+AA70+AA73+AA74</f>
        <v>114638</v>
      </c>
      <c r="AB75" s="1573"/>
      <c r="AC75" s="1573"/>
      <c r="AD75" s="1573"/>
      <c r="AE75" s="1574"/>
      <c r="AF75" s="1572">
        <f>AF66+AF70+AF73+AF74</f>
        <v>104870</v>
      </c>
      <c r="AG75" s="1573"/>
      <c r="AH75" s="1573"/>
      <c r="AI75" s="1573"/>
      <c r="AJ75" s="1574"/>
    </row>
    <row r="76" spans="1:36" ht="21.75" customHeight="1">
      <c r="A76" s="226" t="s">
        <v>434</v>
      </c>
      <c r="B76" s="259"/>
      <c r="C76" s="236"/>
      <c r="D76" s="227"/>
      <c r="E76" s="214"/>
      <c r="F76" s="214"/>
      <c r="G76" s="214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15"/>
      <c r="T76" s="222">
        <v>61</v>
      </c>
      <c r="U76" s="223"/>
      <c r="V76" s="1572">
        <f>V58+V75</f>
        <v>4065048</v>
      </c>
      <c r="W76" s="1573"/>
      <c r="X76" s="1573"/>
      <c r="Y76" s="1573"/>
      <c r="Z76" s="1574"/>
      <c r="AA76" s="1572">
        <f>AA58+AA75</f>
        <v>4558337</v>
      </c>
      <c r="AB76" s="1573"/>
      <c r="AC76" s="1573"/>
      <c r="AD76" s="1573"/>
      <c r="AE76" s="1574"/>
      <c r="AF76" s="1572">
        <f>AF58+AF75</f>
        <v>3848970</v>
      </c>
      <c r="AG76" s="1573"/>
      <c r="AH76" s="1573"/>
      <c r="AI76" s="1573"/>
      <c r="AJ76" s="1574"/>
    </row>
    <row r="77" spans="1:20" ht="21.75" customHeight="1">
      <c r="A77" s="260"/>
      <c r="B77" s="260"/>
      <c r="C77" s="260"/>
      <c r="D77" s="260"/>
      <c r="T77" s="261"/>
    </row>
    <row r="78" spans="1:4" ht="21.75" customHeight="1">
      <c r="A78" s="262"/>
      <c r="B78" s="260"/>
      <c r="C78" s="260"/>
      <c r="D78" s="260"/>
    </row>
    <row r="79" spans="1:4" ht="21" customHeight="1">
      <c r="A79" s="262"/>
      <c r="B79" s="260"/>
      <c r="C79" s="260"/>
      <c r="D79" s="260"/>
    </row>
    <row r="80" spans="1:4" ht="20.25" customHeight="1">
      <c r="A80" s="260"/>
      <c r="B80" s="260"/>
      <c r="C80" s="260"/>
      <c r="D80" s="260"/>
    </row>
    <row r="81" spans="1:4" ht="12.75">
      <c r="A81" s="260"/>
      <c r="B81" s="260"/>
      <c r="C81" s="260"/>
      <c r="D81" s="260"/>
    </row>
    <row r="82" spans="1:4" ht="12.75">
      <c r="A82" s="260"/>
      <c r="B82" s="260"/>
      <c r="C82" s="260"/>
      <c r="D82" s="260"/>
    </row>
    <row r="83" spans="1:4" ht="12.75">
      <c r="A83" s="260"/>
      <c r="B83" s="260"/>
      <c r="C83" s="260"/>
      <c r="D83" s="260"/>
    </row>
    <row r="84" spans="1:4" ht="12.75">
      <c r="A84" s="260"/>
      <c r="B84" s="260"/>
      <c r="C84" s="260"/>
      <c r="D84" s="260"/>
    </row>
    <row r="85" spans="1:4" ht="12.75">
      <c r="A85" s="260"/>
      <c r="B85" s="260"/>
      <c r="C85" s="260"/>
      <c r="D85" s="260"/>
    </row>
    <row r="90" ht="12.75">
      <c r="T90" s="263"/>
    </row>
  </sheetData>
  <mergeCells count="189">
    <mergeCell ref="V61:Z61"/>
    <mergeCell ref="AA61:AE61"/>
    <mergeCell ref="AF61:AJ61"/>
    <mergeCell ref="V59:Z59"/>
    <mergeCell ref="AA59:AE59"/>
    <mergeCell ref="AF59:AJ59"/>
    <mergeCell ref="V60:Z60"/>
    <mergeCell ref="AA60:AE60"/>
    <mergeCell ref="AF60:AJ60"/>
    <mergeCell ref="AF56:AJ56"/>
    <mergeCell ref="AF57:AJ57"/>
    <mergeCell ref="AF58:AJ58"/>
    <mergeCell ref="AA58:AE58"/>
    <mergeCell ref="V56:Z56"/>
    <mergeCell ref="V57:Z57"/>
    <mergeCell ref="V58:Z58"/>
    <mergeCell ref="AA56:AE56"/>
    <mergeCell ref="AA57:AE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AA47:AE47"/>
    <mergeCell ref="AF47:AJ47"/>
    <mergeCell ref="V48:Z49"/>
    <mergeCell ref="AA48:AE49"/>
    <mergeCell ref="AF48:AJ49"/>
    <mergeCell ref="V47:Z47"/>
    <mergeCell ref="AA45:AE45"/>
    <mergeCell ref="AF45:AJ45"/>
    <mergeCell ref="AA46:AE46"/>
    <mergeCell ref="AF46:AJ46"/>
    <mergeCell ref="AA43:AE43"/>
    <mergeCell ref="AF43:AJ43"/>
    <mergeCell ref="AA44:AE44"/>
    <mergeCell ref="AF44:AJ44"/>
    <mergeCell ref="AA39:AE39"/>
    <mergeCell ref="AA40:AE40"/>
    <mergeCell ref="AA41:AE41"/>
    <mergeCell ref="AA42:AE42"/>
    <mergeCell ref="AF39:AJ39"/>
    <mergeCell ref="AF40:AJ40"/>
    <mergeCell ref="AF41:AJ41"/>
    <mergeCell ref="AF42:AJ42"/>
    <mergeCell ref="AA37:AE37"/>
    <mergeCell ref="AF37:AJ37"/>
    <mergeCell ref="AA38:AE38"/>
    <mergeCell ref="AF38:AJ38"/>
    <mergeCell ref="AA35:AE35"/>
    <mergeCell ref="AF35:AJ35"/>
    <mergeCell ref="AA36:AE36"/>
    <mergeCell ref="AF36:AJ36"/>
    <mergeCell ref="A42:S42"/>
    <mergeCell ref="A43:S43"/>
    <mergeCell ref="T48:U49"/>
    <mergeCell ref="T56:U56"/>
    <mergeCell ref="A56:K56"/>
    <mergeCell ref="AA6:AK6"/>
    <mergeCell ref="V15:Z15"/>
    <mergeCell ref="AA15:AE15"/>
    <mergeCell ref="AF15:AJ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76:Z76"/>
    <mergeCell ref="AA76:AE76"/>
    <mergeCell ref="AF76:AJ76"/>
    <mergeCell ref="V75:Z75"/>
    <mergeCell ref="AA75:AE75"/>
    <mergeCell ref="AF75:AJ75"/>
    <mergeCell ref="V74:Z74"/>
    <mergeCell ref="AA74:AE74"/>
    <mergeCell ref="AF74:AJ74"/>
    <mergeCell ref="V73:Z73"/>
    <mergeCell ref="AA73:AE73"/>
    <mergeCell ref="AF73:AJ73"/>
    <mergeCell ref="V72:Z72"/>
    <mergeCell ref="AA72:AE72"/>
    <mergeCell ref="AF72:AJ72"/>
    <mergeCell ref="V71:Z71"/>
    <mergeCell ref="AA71:AE71"/>
    <mergeCell ref="AF71:AJ71"/>
    <mergeCell ref="V70:Z70"/>
    <mergeCell ref="AA70:AE70"/>
    <mergeCell ref="AF70:AJ70"/>
    <mergeCell ref="V69:Z69"/>
    <mergeCell ref="AA69:AE69"/>
    <mergeCell ref="AF69:AJ69"/>
    <mergeCell ref="V68:Z68"/>
    <mergeCell ref="AA68:AE68"/>
    <mergeCell ref="AF68:AJ68"/>
    <mergeCell ref="V67:Z67"/>
    <mergeCell ref="AA67:AE67"/>
    <mergeCell ref="AF67:AJ67"/>
    <mergeCell ref="V66:Z66"/>
    <mergeCell ref="AA66:AE66"/>
    <mergeCell ref="AF66:AJ66"/>
    <mergeCell ref="V65:Z65"/>
    <mergeCell ref="AA65:AE65"/>
    <mergeCell ref="AF65:AJ65"/>
    <mergeCell ref="V64:Z64"/>
    <mergeCell ref="AA64:AE64"/>
    <mergeCell ref="AF64:AJ64"/>
    <mergeCell ref="V63:Z63"/>
    <mergeCell ref="AA63:AE63"/>
    <mergeCell ref="AF63:AJ63"/>
    <mergeCell ref="V62:Z62"/>
    <mergeCell ref="AA62:AE62"/>
    <mergeCell ref="AF62:AJ62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AF33:AJ33"/>
    <mergeCell ref="V34:Z34"/>
    <mergeCell ref="AA34:AE34"/>
    <mergeCell ref="AF34:AJ34"/>
    <mergeCell ref="V44:Z44"/>
    <mergeCell ref="V45:Z45"/>
    <mergeCell ref="V46:Z46"/>
    <mergeCell ref="V39:Z39"/>
    <mergeCell ref="V40:Z40"/>
    <mergeCell ref="V41:Z41"/>
    <mergeCell ref="V42:Z42"/>
    <mergeCell ref="AA28:AE28"/>
    <mergeCell ref="V28:Z28"/>
    <mergeCell ref="AF28:AJ28"/>
    <mergeCell ref="V43:Z43"/>
    <mergeCell ref="V35:Z35"/>
    <mergeCell ref="V36:Z36"/>
    <mergeCell ref="V37:Z37"/>
    <mergeCell ref="V38:Z38"/>
    <mergeCell ref="V33:Z33"/>
    <mergeCell ref="AA33:AE33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0"/>
  <sheetViews>
    <sheetView zoomScaleSheetLayoutView="75" workbookViewId="0" topLeftCell="A1">
      <selection activeCell="AF40" sqref="AF40"/>
    </sheetView>
  </sheetViews>
  <sheetFormatPr defaultColWidth="9.140625" defaultRowHeight="12.75"/>
  <cols>
    <col min="1" max="1" width="3.8515625" style="269" customWidth="1"/>
    <col min="2" max="18" width="3.28125" style="269" customWidth="1"/>
    <col min="19" max="19" width="3.421875" style="269" customWidth="1"/>
    <col min="20" max="20" width="2.28125" style="269" customWidth="1"/>
    <col min="21" max="36" width="3.28125" style="269" customWidth="1"/>
    <col min="37" max="37" width="3.00390625" style="269" customWidth="1"/>
    <col min="38" max="16384" width="9.140625" style="269" customWidth="1"/>
  </cols>
  <sheetData>
    <row r="1" spans="1:36" ht="20.25">
      <c r="A1" s="264"/>
      <c r="B1" s="264"/>
      <c r="C1" s="264"/>
      <c r="D1" s="265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6"/>
      <c r="P1" s="267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I1" s="270"/>
      <c r="AJ1" s="270"/>
    </row>
    <row r="2" spans="1:36" s="275" customFormat="1" ht="20.25">
      <c r="A2" s="271" t="s">
        <v>435</v>
      </c>
      <c r="B2" s="272"/>
      <c r="C2" s="272"/>
      <c r="D2" s="272"/>
      <c r="E2" s="272"/>
      <c r="F2" s="272"/>
      <c r="G2" s="272"/>
      <c r="H2" s="272"/>
      <c r="I2" s="272"/>
      <c r="J2" s="273"/>
      <c r="K2" s="272"/>
      <c r="L2" s="272"/>
      <c r="M2" s="272"/>
      <c r="N2" s="272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3"/>
      <c r="AH2" s="273"/>
      <c r="AI2" s="273"/>
      <c r="AJ2" s="274"/>
    </row>
    <row r="3" spans="1:36" s="275" customFormat="1" ht="20.25">
      <c r="A3" s="271" t="s">
        <v>436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  <c r="N3" s="273"/>
      <c r="O3" s="273"/>
      <c r="P3" s="271"/>
      <c r="Q3" s="272"/>
      <c r="R3" s="271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3"/>
      <c r="AI3" s="273"/>
      <c r="AJ3" s="273"/>
    </row>
    <row r="4" spans="12:36" ht="20.25">
      <c r="L4" s="276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8"/>
      <c r="AI4" s="278"/>
      <c r="AJ4" s="278"/>
    </row>
    <row r="5" spans="35:36" ht="12.75">
      <c r="AI5" s="279"/>
      <c r="AJ5" s="279"/>
    </row>
    <row r="6" spans="28:36" ht="12.75">
      <c r="AB6" s="1610" t="s">
        <v>437</v>
      </c>
      <c r="AC6" s="1610"/>
      <c r="AD6" s="1610"/>
      <c r="AE6" s="1610"/>
      <c r="AF6" s="1610"/>
      <c r="AG6" s="1610"/>
      <c r="AH6" s="1610"/>
      <c r="AI6" s="1610"/>
      <c r="AJ6" s="1610"/>
    </row>
    <row r="7" spans="19:36" ht="12.75">
      <c r="S7" s="280"/>
      <c r="AB7" s="281" t="s">
        <v>255</v>
      </c>
      <c r="AC7" s="281"/>
      <c r="AD7" s="281"/>
      <c r="AE7" s="281"/>
      <c r="AF7" s="281"/>
      <c r="AG7" s="281"/>
      <c r="AH7" s="281"/>
      <c r="AI7" s="281"/>
      <c r="AJ7" s="281"/>
    </row>
    <row r="8" ht="13.5" thickBot="1"/>
    <row r="9" spans="1:36" ht="15.75" customHeight="1" thickBot="1">
      <c r="A9" s="282">
        <v>5</v>
      </c>
      <c r="B9" s="283">
        <v>1</v>
      </c>
      <c r="C9" s="283">
        <v>3</v>
      </c>
      <c r="D9" s="283">
        <v>0</v>
      </c>
      <c r="E9" s="283">
        <v>0</v>
      </c>
      <c r="F9" s="284">
        <v>9</v>
      </c>
      <c r="H9" s="282">
        <v>1</v>
      </c>
      <c r="I9" s="283">
        <v>2</v>
      </c>
      <c r="J9" s="283">
        <v>5</v>
      </c>
      <c r="K9" s="284">
        <v>4</v>
      </c>
      <c r="M9" s="282">
        <v>0</v>
      </c>
      <c r="N9" s="284">
        <v>1</v>
      </c>
      <c r="O9" s="280"/>
      <c r="P9" s="282">
        <v>2</v>
      </c>
      <c r="Q9" s="283">
        <v>8</v>
      </c>
      <c r="R9" s="283">
        <v>0</v>
      </c>
      <c r="S9" s="284">
        <v>0</v>
      </c>
      <c r="T9" s="278"/>
      <c r="U9" s="285">
        <v>7</v>
      </c>
      <c r="V9" s="286">
        <v>5</v>
      </c>
      <c r="W9" s="287">
        <v>1</v>
      </c>
      <c r="X9" s="287">
        <v>1</v>
      </c>
      <c r="Y9" s="287">
        <v>1</v>
      </c>
      <c r="Z9" s="288">
        <v>5</v>
      </c>
      <c r="AB9" s="289">
        <v>0</v>
      </c>
      <c r="AC9" s="290">
        <v>4</v>
      </c>
      <c r="AE9" s="291">
        <v>2</v>
      </c>
      <c r="AF9" s="292">
        <v>0</v>
      </c>
      <c r="AG9" s="292">
        <v>0</v>
      </c>
      <c r="AH9" s="293">
        <v>5</v>
      </c>
      <c r="AJ9" s="294">
        <v>2</v>
      </c>
    </row>
    <row r="10" spans="1:37" ht="38.25" customHeight="1">
      <c r="A10" s="295" t="s">
        <v>226</v>
      </c>
      <c r="B10" s="295"/>
      <c r="C10" s="295"/>
      <c r="D10" s="295"/>
      <c r="E10" s="295"/>
      <c r="F10" s="295"/>
      <c r="G10" s="296"/>
      <c r="H10" s="295" t="s">
        <v>227</v>
      </c>
      <c r="I10" s="297"/>
      <c r="J10" s="295"/>
      <c r="K10" s="295"/>
      <c r="L10" s="296"/>
      <c r="M10" s="298" t="s">
        <v>256</v>
      </c>
      <c r="N10" s="297"/>
      <c r="O10" s="296"/>
      <c r="P10" s="298" t="s">
        <v>257</v>
      </c>
      <c r="Q10" s="297"/>
      <c r="R10" s="298"/>
      <c r="S10" s="298"/>
      <c r="T10" s="299"/>
      <c r="U10" s="295" t="s">
        <v>230</v>
      </c>
      <c r="V10" s="297"/>
      <c r="W10" s="295"/>
      <c r="X10" s="295"/>
      <c r="Y10" s="295"/>
      <c r="Z10" s="295"/>
      <c r="AA10" s="296"/>
      <c r="AB10" s="295" t="s">
        <v>258</v>
      </c>
      <c r="AC10" s="297"/>
      <c r="AD10" s="296"/>
      <c r="AE10" s="295" t="s">
        <v>259</v>
      </c>
      <c r="AF10" s="297"/>
      <c r="AG10" s="295"/>
      <c r="AH10" s="295"/>
      <c r="AI10" s="296"/>
      <c r="AJ10" s="295" t="s">
        <v>260</v>
      </c>
      <c r="AK10" s="278"/>
    </row>
    <row r="11" ht="12.75">
      <c r="AG11" s="300" t="s">
        <v>261</v>
      </c>
    </row>
    <row r="12" spans="1:36" ht="38.25" customHeight="1">
      <c r="A12" s="301" t="s">
        <v>262</v>
      </c>
      <c r="B12" s="302"/>
      <c r="C12" s="302"/>
      <c r="D12" s="302"/>
      <c r="E12" s="303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  <c r="S12" s="305"/>
      <c r="T12" s="306" t="s">
        <v>263</v>
      </c>
      <c r="U12" s="306"/>
      <c r="V12" s="301" t="s">
        <v>264</v>
      </c>
      <c r="W12" s="304"/>
      <c r="X12" s="304"/>
      <c r="Y12" s="304"/>
      <c r="Z12" s="305"/>
      <c r="AA12" s="301" t="s">
        <v>265</v>
      </c>
      <c r="AB12" s="304"/>
      <c r="AC12" s="304"/>
      <c r="AD12" s="304"/>
      <c r="AE12" s="305"/>
      <c r="AF12" s="304" t="s">
        <v>266</v>
      </c>
      <c r="AG12" s="303"/>
      <c r="AH12" s="304"/>
      <c r="AI12" s="304"/>
      <c r="AJ12" s="305"/>
    </row>
    <row r="13" spans="1:36" ht="12.75">
      <c r="A13" s="307"/>
      <c r="B13" s="308"/>
      <c r="C13" s="308"/>
      <c r="D13" s="30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308"/>
      <c r="S13" s="309"/>
      <c r="T13" s="277"/>
      <c r="U13" s="277"/>
      <c r="V13" s="301" t="s">
        <v>267</v>
      </c>
      <c r="W13" s="304"/>
      <c r="X13" s="304"/>
      <c r="Y13" s="304"/>
      <c r="Z13" s="304"/>
      <c r="AA13" s="301"/>
      <c r="AB13" s="304"/>
      <c r="AC13" s="304"/>
      <c r="AD13" s="304"/>
      <c r="AE13" s="305"/>
      <c r="AF13" s="310"/>
      <c r="AH13" s="311"/>
      <c r="AI13" s="311"/>
      <c r="AJ13" s="312"/>
    </row>
    <row r="14" spans="1:36" ht="12.75">
      <c r="A14" s="313">
        <v>1</v>
      </c>
      <c r="B14" s="314"/>
      <c r="C14" s="314"/>
      <c r="D14" s="314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4"/>
      <c r="S14" s="314"/>
      <c r="T14" s="315">
        <v>2</v>
      </c>
      <c r="U14" s="315"/>
      <c r="V14" s="316">
        <v>3</v>
      </c>
      <c r="W14" s="315"/>
      <c r="X14" s="315"/>
      <c r="Y14" s="315"/>
      <c r="Z14" s="315"/>
      <c r="AA14" s="316">
        <v>4</v>
      </c>
      <c r="AB14" s="315"/>
      <c r="AC14" s="315"/>
      <c r="AD14" s="315"/>
      <c r="AE14" s="315"/>
      <c r="AF14" s="316">
        <v>5</v>
      </c>
      <c r="AG14" s="315"/>
      <c r="AH14" s="315"/>
      <c r="AI14" s="315"/>
      <c r="AJ14" s="314"/>
    </row>
    <row r="15" spans="1:36" s="311" customFormat="1" ht="21.75" customHeight="1">
      <c r="A15" s="317" t="s">
        <v>438</v>
      </c>
      <c r="B15" s="318"/>
      <c r="C15" s="318"/>
      <c r="D15" s="318"/>
      <c r="E15" s="319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1"/>
      <c r="T15" s="322" t="s">
        <v>269</v>
      </c>
      <c r="U15" s="323"/>
      <c r="V15" s="1606">
        <v>8372129</v>
      </c>
      <c r="W15" s="1607"/>
      <c r="X15" s="1607"/>
      <c r="Y15" s="1607"/>
      <c r="Z15" s="1608"/>
      <c r="AA15" s="1606">
        <v>9115509</v>
      </c>
      <c r="AB15" s="1607"/>
      <c r="AC15" s="1607"/>
      <c r="AD15" s="1607"/>
      <c r="AE15" s="1608"/>
      <c r="AF15" s="1606">
        <v>9008856</v>
      </c>
      <c r="AG15" s="1607"/>
      <c r="AH15" s="1607"/>
      <c r="AI15" s="1607"/>
      <c r="AJ15" s="1608"/>
    </row>
    <row r="16" spans="1:36" s="311" customFormat="1" ht="21.75" customHeight="1">
      <c r="A16" s="317" t="s">
        <v>439</v>
      </c>
      <c r="B16" s="318"/>
      <c r="C16" s="318"/>
      <c r="D16" s="318"/>
      <c r="E16" s="319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1"/>
      <c r="T16" s="322" t="s">
        <v>271</v>
      </c>
      <c r="U16" s="323"/>
      <c r="V16" s="1606">
        <v>416944</v>
      </c>
      <c r="W16" s="1607"/>
      <c r="X16" s="1607"/>
      <c r="Y16" s="1607"/>
      <c r="Z16" s="1608"/>
      <c r="AA16" s="1606">
        <v>539935</v>
      </c>
      <c r="AB16" s="1607"/>
      <c r="AC16" s="1607"/>
      <c r="AD16" s="1607"/>
      <c r="AE16" s="1608"/>
      <c r="AF16" s="1606">
        <v>523142</v>
      </c>
      <c r="AG16" s="1607"/>
      <c r="AH16" s="1607"/>
      <c r="AI16" s="1607"/>
      <c r="AJ16" s="1608"/>
    </row>
    <row r="17" spans="1:36" s="311" customFormat="1" ht="21.75" customHeight="1">
      <c r="A17" s="317" t="s">
        <v>440</v>
      </c>
      <c r="B17" s="318"/>
      <c r="C17" s="318"/>
      <c r="D17" s="318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1"/>
      <c r="T17" s="322" t="s">
        <v>273</v>
      </c>
      <c r="U17" s="323"/>
      <c r="V17" s="1606">
        <v>106800</v>
      </c>
      <c r="W17" s="1607"/>
      <c r="X17" s="1607"/>
      <c r="Y17" s="1607"/>
      <c r="Z17" s="1608"/>
      <c r="AA17" s="1606">
        <v>110109</v>
      </c>
      <c r="AB17" s="1607"/>
      <c r="AC17" s="1607"/>
      <c r="AD17" s="1607"/>
      <c r="AE17" s="1608"/>
      <c r="AF17" s="1606">
        <v>109905</v>
      </c>
      <c r="AG17" s="1607"/>
      <c r="AH17" s="1607"/>
      <c r="AI17" s="1607"/>
      <c r="AJ17" s="1608"/>
    </row>
    <row r="18" spans="1:36" s="311" customFormat="1" ht="21.75" customHeight="1">
      <c r="A18" s="317" t="s">
        <v>441</v>
      </c>
      <c r="B18" s="318"/>
      <c r="C18" s="318"/>
      <c r="D18" s="318"/>
      <c r="E18" s="319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1"/>
      <c r="T18" s="322" t="s">
        <v>275</v>
      </c>
      <c r="U18" s="323"/>
      <c r="V18" s="1606">
        <v>85000</v>
      </c>
      <c r="W18" s="1607"/>
      <c r="X18" s="1607"/>
      <c r="Y18" s="1607"/>
      <c r="Z18" s="1608"/>
      <c r="AA18" s="1606">
        <v>295585</v>
      </c>
      <c r="AB18" s="1607"/>
      <c r="AC18" s="1607"/>
      <c r="AD18" s="1607"/>
      <c r="AE18" s="1608"/>
      <c r="AF18" s="1606">
        <v>283464</v>
      </c>
      <c r="AG18" s="1607"/>
      <c r="AH18" s="1607"/>
      <c r="AI18" s="1607"/>
      <c r="AJ18" s="1608"/>
    </row>
    <row r="19" spans="1:36" s="311" customFormat="1" ht="21.75" customHeight="1">
      <c r="A19" s="317" t="s">
        <v>442</v>
      </c>
      <c r="B19" s="318"/>
      <c r="C19" s="318"/>
      <c r="D19" s="318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1"/>
      <c r="T19" s="322" t="s">
        <v>277</v>
      </c>
      <c r="U19" s="323"/>
      <c r="V19" s="1606"/>
      <c r="W19" s="1607"/>
      <c r="X19" s="1607"/>
      <c r="Y19" s="1607"/>
      <c r="Z19" s="1608"/>
      <c r="AA19" s="1606">
        <v>56025</v>
      </c>
      <c r="AB19" s="1607"/>
      <c r="AC19" s="1607"/>
      <c r="AD19" s="1607"/>
      <c r="AE19" s="1608"/>
      <c r="AF19" s="1606">
        <v>56026</v>
      </c>
      <c r="AG19" s="1607"/>
      <c r="AH19" s="1607"/>
      <c r="AI19" s="1607"/>
      <c r="AJ19" s="1608"/>
    </row>
    <row r="20" spans="1:36" s="311" customFormat="1" ht="30.75" customHeight="1">
      <c r="A20" s="1600" t="s">
        <v>443</v>
      </c>
      <c r="B20" s="1601"/>
      <c r="C20" s="1601"/>
      <c r="D20" s="1601"/>
      <c r="E20" s="1601"/>
      <c r="F20" s="1601"/>
      <c r="G20" s="1601"/>
      <c r="H20" s="1601"/>
      <c r="I20" s="1601"/>
      <c r="J20" s="1601"/>
      <c r="K20" s="1601"/>
      <c r="L20" s="1601"/>
      <c r="M20" s="1601"/>
      <c r="N20" s="1601"/>
      <c r="O20" s="1601"/>
      <c r="P20" s="1601"/>
      <c r="Q20" s="1601"/>
      <c r="R20" s="1601"/>
      <c r="S20" s="1602"/>
      <c r="T20" s="322" t="s">
        <v>279</v>
      </c>
      <c r="U20" s="323"/>
      <c r="V20" s="1606"/>
      <c r="W20" s="1607"/>
      <c r="X20" s="1607"/>
      <c r="Y20" s="1607"/>
      <c r="Z20" s="1608"/>
      <c r="AA20" s="1606"/>
      <c r="AB20" s="1607"/>
      <c r="AC20" s="1607"/>
      <c r="AD20" s="1607"/>
      <c r="AE20" s="1608"/>
      <c r="AF20" s="1606"/>
      <c r="AG20" s="1607"/>
      <c r="AH20" s="1607"/>
      <c r="AI20" s="1607"/>
      <c r="AJ20" s="1608"/>
    </row>
    <row r="21" spans="1:36" s="311" customFormat="1" ht="30.75" customHeight="1">
      <c r="A21" s="1600" t="s">
        <v>444</v>
      </c>
      <c r="B21" s="1601"/>
      <c r="C21" s="1601"/>
      <c r="D21" s="1601"/>
      <c r="E21" s="1601"/>
      <c r="F21" s="1601"/>
      <c r="G21" s="1601"/>
      <c r="H21" s="1601"/>
      <c r="I21" s="1601"/>
      <c r="J21" s="1601"/>
      <c r="K21" s="1601"/>
      <c r="L21" s="1601"/>
      <c r="M21" s="1601"/>
      <c r="N21" s="1601"/>
      <c r="O21" s="1601"/>
      <c r="P21" s="1601"/>
      <c r="Q21" s="1601"/>
      <c r="R21" s="1601"/>
      <c r="S21" s="1602"/>
      <c r="T21" s="322" t="s">
        <v>281</v>
      </c>
      <c r="U21" s="323"/>
      <c r="V21" s="1606"/>
      <c r="W21" s="1607"/>
      <c r="X21" s="1607"/>
      <c r="Y21" s="1607"/>
      <c r="Z21" s="1608"/>
      <c r="AA21" s="1606"/>
      <c r="AB21" s="1607"/>
      <c r="AC21" s="1607"/>
      <c r="AD21" s="1607"/>
      <c r="AE21" s="1608"/>
      <c r="AF21" s="1606"/>
      <c r="AG21" s="1607"/>
      <c r="AH21" s="1607"/>
      <c r="AI21" s="1607"/>
      <c r="AJ21" s="1608"/>
    </row>
    <row r="22" spans="1:36" ht="21.75" customHeight="1">
      <c r="A22" s="317" t="s">
        <v>445</v>
      </c>
      <c r="B22" s="318"/>
      <c r="C22" s="318"/>
      <c r="D22" s="318"/>
      <c r="E22" s="319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1"/>
      <c r="T22" s="322" t="s">
        <v>284</v>
      </c>
      <c r="U22" s="323"/>
      <c r="V22" s="1606"/>
      <c r="W22" s="1607"/>
      <c r="X22" s="1607"/>
      <c r="Y22" s="1607"/>
      <c r="Z22" s="1608"/>
      <c r="AA22" s="1606"/>
      <c r="AB22" s="1607"/>
      <c r="AC22" s="1607"/>
      <c r="AD22" s="1607"/>
      <c r="AE22" s="1608"/>
      <c r="AF22" s="1606"/>
      <c r="AG22" s="1607"/>
      <c r="AH22" s="1607"/>
      <c r="AI22" s="1607"/>
      <c r="AJ22" s="1608"/>
    </row>
    <row r="23" spans="1:36" s="311" customFormat="1" ht="21.75" customHeight="1">
      <c r="A23" s="317" t="s">
        <v>446</v>
      </c>
      <c r="B23" s="324"/>
      <c r="C23" s="325"/>
      <c r="D23" s="324"/>
      <c r="E23" s="319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7"/>
      <c r="T23" s="322" t="s">
        <v>287</v>
      </c>
      <c r="U23" s="323"/>
      <c r="V23" s="1606"/>
      <c r="W23" s="1607"/>
      <c r="X23" s="1607"/>
      <c r="Y23" s="1607"/>
      <c r="Z23" s="1608"/>
      <c r="AA23" s="1606"/>
      <c r="AB23" s="1607"/>
      <c r="AC23" s="1607"/>
      <c r="AD23" s="1607"/>
      <c r="AE23" s="1608"/>
      <c r="AF23" s="1606"/>
      <c r="AG23" s="1607"/>
      <c r="AH23" s="1607"/>
      <c r="AI23" s="1607"/>
      <c r="AJ23" s="1608"/>
    </row>
    <row r="24" spans="1:36" ht="18" customHeight="1">
      <c r="A24" s="317" t="s">
        <v>447</v>
      </c>
      <c r="B24" s="324"/>
      <c r="C24" s="325"/>
      <c r="D24" s="324"/>
      <c r="E24" s="319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7"/>
      <c r="T24" s="322">
        <v>10</v>
      </c>
      <c r="U24" s="323"/>
      <c r="V24" s="1606">
        <v>655500</v>
      </c>
      <c r="W24" s="1607"/>
      <c r="X24" s="1607"/>
      <c r="Y24" s="1607"/>
      <c r="Z24" s="1608"/>
      <c r="AA24" s="1606">
        <v>673470</v>
      </c>
      <c r="AB24" s="1607"/>
      <c r="AC24" s="1607"/>
      <c r="AD24" s="1607"/>
      <c r="AE24" s="1608"/>
      <c r="AF24" s="1606">
        <v>658478</v>
      </c>
      <c r="AG24" s="1607"/>
      <c r="AH24" s="1607"/>
      <c r="AI24" s="1607"/>
      <c r="AJ24" s="1608"/>
    </row>
    <row r="25" spans="1:36" ht="21.75" customHeight="1">
      <c r="A25" s="317" t="s">
        <v>448</v>
      </c>
      <c r="B25" s="318"/>
      <c r="C25" s="318"/>
      <c r="D25" s="318"/>
      <c r="E25" s="319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9"/>
      <c r="T25" s="322">
        <v>11</v>
      </c>
      <c r="U25" s="323"/>
      <c r="V25" s="1606">
        <v>6000</v>
      </c>
      <c r="W25" s="1607"/>
      <c r="X25" s="1607"/>
      <c r="Y25" s="1607"/>
      <c r="Z25" s="1608"/>
      <c r="AA25" s="1606">
        <v>16904</v>
      </c>
      <c r="AB25" s="1607"/>
      <c r="AC25" s="1607"/>
      <c r="AD25" s="1607"/>
      <c r="AE25" s="1608"/>
      <c r="AF25" s="1606">
        <v>13855</v>
      </c>
      <c r="AG25" s="1607"/>
      <c r="AH25" s="1607"/>
      <c r="AI25" s="1607"/>
      <c r="AJ25" s="1608"/>
    </row>
    <row r="26" spans="1:36" s="311" customFormat="1" ht="21.75" customHeight="1">
      <c r="A26" s="330" t="s">
        <v>449</v>
      </c>
      <c r="B26" s="324"/>
      <c r="C26" s="324"/>
      <c r="D26" s="324"/>
      <c r="E26" s="319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7"/>
      <c r="T26" s="331">
        <v>12</v>
      </c>
      <c r="U26" s="323"/>
      <c r="V26" s="1609">
        <f>SUM(V22:Z25)</f>
        <v>661500</v>
      </c>
      <c r="W26" s="1607"/>
      <c r="X26" s="1607"/>
      <c r="Y26" s="1607"/>
      <c r="Z26" s="1608"/>
      <c r="AA26" s="1609">
        <f>SUM(AA22:AE25)</f>
        <v>690374</v>
      </c>
      <c r="AB26" s="1607"/>
      <c r="AC26" s="1607"/>
      <c r="AD26" s="1607"/>
      <c r="AE26" s="1608"/>
      <c r="AF26" s="1609">
        <f>SUM(AF22:AJ25)</f>
        <v>672333</v>
      </c>
      <c r="AG26" s="1607"/>
      <c r="AH26" s="1607"/>
      <c r="AI26" s="1607"/>
      <c r="AJ26" s="1608"/>
    </row>
    <row r="27" spans="1:36" s="311" customFormat="1" ht="30.75" customHeight="1">
      <c r="A27" s="1603" t="s">
        <v>450</v>
      </c>
      <c r="B27" s="1604"/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5"/>
      <c r="T27" s="322">
        <v>13</v>
      </c>
      <c r="U27" s="323"/>
      <c r="V27" s="1609">
        <f>SUM(V15:Z21)+V26</f>
        <v>9642373</v>
      </c>
      <c r="W27" s="1607"/>
      <c r="X27" s="1607"/>
      <c r="Y27" s="1607"/>
      <c r="Z27" s="1608"/>
      <c r="AA27" s="1609">
        <f>SUM(AA15:AE21)+AA26</f>
        <v>10807537</v>
      </c>
      <c r="AB27" s="1607"/>
      <c r="AC27" s="1607"/>
      <c r="AD27" s="1607"/>
      <c r="AE27" s="1608"/>
      <c r="AF27" s="1609">
        <f>SUM(AF15:AJ21)+AF26</f>
        <v>10653726</v>
      </c>
      <c r="AG27" s="1607"/>
      <c r="AH27" s="1607"/>
      <c r="AI27" s="1607"/>
      <c r="AJ27" s="1608"/>
    </row>
    <row r="28" spans="1:36" ht="21.75" customHeight="1">
      <c r="A28" s="317" t="s">
        <v>451</v>
      </c>
      <c r="B28" s="318"/>
      <c r="C28" s="332"/>
      <c r="D28" s="318"/>
      <c r="E28" s="319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1"/>
      <c r="T28" s="322">
        <v>14</v>
      </c>
      <c r="U28" s="323"/>
      <c r="V28" s="1606"/>
      <c r="W28" s="1607"/>
      <c r="X28" s="1607"/>
      <c r="Y28" s="1607"/>
      <c r="Z28" s="1608"/>
      <c r="AA28" s="1606"/>
      <c r="AB28" s="1607"/>
      <c r="AC28" s="1607"/>
      <c r="AD28" s="1607"/>
      <c r="AE28" s="1608"/>
      <c r="AF28" s="1606"/>
      <c r="AG28" s="1607"/>
      <c r="AH28" s="1607"/>
      <c r="AI28" s="1607"/>
      <c r="AJ28" s="1608"/>
    </row>
    <row r="29" spans="1:36" ht="21.75" customHeight="1">
      <c r="A29" s="333" t="s">
        <v>452</v>
      </c>
      <c r="B29" s="318"/>
      <c r="C29" s="332"/>
      <c r="D29" s="318"/>
      <c r="E29" s="319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1"/>
      <c r="T29" s="322">
        <v>15</v>
      </c>
      <c r="U29" s="323"/>
      <c r="V29" s="1606"/>
      <c r="W29" s="1607"/>
      <c r="X29" s="1607"/>
      <c r="Y29" s="1607"/>
      <c r="Z29" s="1608"/>
      <c r="AA29" s="1606"/>
      <c r="AB29" s="1607"/>
      <c r="AC29" s="1607"/>
      <c r="AD29" s="1607"/>
      <c r="AE29" s="1608"/>
      <c r="AF29" s="1606"/>
      <c r="AG29" s="1607"/>
      <c r="AH29" s="1607"/>
      <c r="AI29" s="1607"/>
      <c r="AJ29" s="1608"/>
    </row>
    <row r="30" spans="1:36" ht="21.75" customHeight="1">
      <c r="A30" s="317" t="s">
        <v>453</v>
      </c>
      <c r="B30" s="318"/>
      <c r="C30" s="332"/>
      <c r="D30" s="318"/>
      <c r="E30" s="319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1"/>
      <c r="T30" s="322">
        <v>16</v>
      </c>
      <c r="U30" s="323"/>
      <c r="V30" s="1606"/>
      <c r="W30" s="1607"/>
      <c r="X30" s="1607"/>
      <c r="Y30" s="1607"/>
      <c r="Z30" s="1608"/>
      <c r="AA30" s="1606"/>
      <c r="AB30" s="1607"/>
      <c r="AC30" s="1607"/>
      <c r="AD30" s="1607"/>
      <c r="AE30" s="1608"/>
      <c r="AF30" s="1606"/>
      <c r="AG30" s="1607"/>
      <c r="AH30" s="1607"/>
      <c r="AI30" s="1607"/>
      <c r="AJ30" s="1608"/>
    </row>
    <row r="31" spans="1:36" ht="21.75" customHeight="1">
      <c r="A31" s="317" t="s">
        <v>454</v>
      </c>
      <c r="B31" s="318"/>
      <c r="C31" s="332"/>
      <c r="D31" s="318"/>
      <c r="E31" s="319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1"/>
      <c r="T31" s="322">
        <v>17</v>
      </c>
      <c r="U31" s="323"/>
      <c r="V31" s="1606"/>
      <c r="W31" s="1607"/>
      <c r="X31" s="1607"/>
      <c r="Y31" s="1607"/>
      <c r="Z31" s="1608"/>
      <c r="AA31" s="1606"/>
      <c r="AB31" s="1607"/>
      <c r="AC31" s="1607"/>
      <c r="AD31" s="1607"/>
      <c r="AE31" s="1608"/>
      <c r="AF31" s="1606"/>
      <c r="AG31" s="1607"/>
      <c r="AH31" s="1607"/>
      <c r="AI31" s="1607"/>
      <c r="AJ31" s="1608"/>
    </row>
    <row r="32" spans="1:36" ht="21.75" customHeight="1">
      <c r="A32" s="317" t="s">
        <v>455</v>
      </c>
      <c r="B32" s="318"/>
      <c r="C32" s="332"/>
      <c r="D32" s="318"/>
      <c r="E32" s="319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1"/>
      <c r="T32" s="322">
        <v>18</v>
      </c>
      <c r="U32" s="323"/>
      <c r="V32" s="1606"/>
      <c r="W32" s="1607"/>
      <c r="X32" s="1607"/>
      <c r="Y32" s="1607"/>
      <c r="Z32" s="1608"/>
      <c r="AA32" s="1606"/>
      <c r="AB32" s="1607"/>
      <c r="AC32" s="1607"/>
      <c r="AD32" s="1607"/>
      <c r="AE32" s="1608"/>
      <c r="AF32" s="1606"/>
      <c r="AG32" s="1607"/>
      <c r="AH32" s="1607"/>
      <c r="AI32" s="1607"/>
      <c r="AJ32" s="1608"/>
    </row>
    <row r="33" spans="1:36" ht="21.75" customHeight="1">
      <c r="A33" s="330" t="s">
        <v>456</v>
      </c>
      <c r="B33" s="318"/>
      <c r="C33" s="332"/>
      <c r="D33" s="318"/>
      <c r="E33" s="319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7"/>
      <c r="T33" s="322">
        <v>19</v>
      </c>
      <c r="U33" s="323"/>
      <c r="V33" s="1609"/>
      <c r="W33" s="1607"/>
      <c r="X33" s="1607"/>
      <c r="Y33" s="1607"/>
      <c r="Z33" s="1608"/>
      <c r="AA33" s="1609"/>
      <c r="AB33" s="1607"/>
      <c r="AC33" s="1607"/>
      <c r="AD33" s="1607"/>
      <c r="AE33" s="1608"/>
      <c r="AF33" s="1609"/>
      <c r="AG33" s="1607"/>
      <c r="AH33" s="1607"/>
      <c r="AI33" s="1607"/>
      <c r="AJ33" s="1608"/>
    </row>
    <row r="34" spans="1:36" ht="21.75" customHeight="1">
      <c r="A34" s="330" t="s">
        <v>457</v>
      </c>
      <c r="B34" s="318"/>
      <c r="C34" s="332"/>
      <c r="D34" s="318"/>
      <c r="E34" s="319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7"/>
      <c r="T34" s="322">
        <v>20</v>
      </c>
      <c r="U34" s="323"/>
      <c r="V34" s="1606"/>
      <c r="W34" s="1607"/>
      <c r="X34" s="1607"/>
      <c r="Y34" s="1607"/>
      <c r="Z34" s="1608"/>
      <c r="AA34" s="1606"/>
      <c r="AB34" s="1607"/>
      <c r="AC34" s="1607"/>
      <c r="AD34" s="1607"/>
      <c r="AE34" s="1608"/>
      <c r="AF34" s="1606"/>
      <c r="AG34" s="1607"/>
      <c r="AH34" s="1607"/>
      <c r="AI34" s="1607"/>
      <c r="AJ34" s="1608"/>
    </row>
    <row r="35" spans="1:36" ht="21.75" customHeight="1">
      <c r="A35" s="330" t="s">
        <v>458</v>
      </c>
      <c r="B35" s="318"/>
      <c r="C35" s="332"/>
      <c r="D35" s="318"/>
      <c r="E35" s="319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7"/>
      <c r="T35" s="322">
        <v>21</v>
      </c>
      <c r="U35" s="323"/>
      <c r="V35" s="1606"/>
      <c r="W35" s="1607"/>
      <c r="X35" s="1607"/>
      <c r="Y35" s="1607"/>
      <c r="Z35" s="1608"/>
      <c r="AA35" s="1606"/>
      <c r="AB35" s="1607"/>
      <c r="AC35" s="1607"/>
      <c r="AD35" s="1607"/>
      <c r="AE35" s="1608"/>
      <c r="AF35" s="1606"/>
      <c r="AG35" s="1607"/>
      <c r="AH35" s="1607"/>
      <c r="AI35" s="1607"/>
      <c r="AJ35" s="1608"/>
    </row>
    <row r="36" spans="1:36" ht="21.75" customHeight="1">
      <c r="A36" s="330" t="s">
        <v>459</v>
      </c>
      <c r="B36" s="318"/>
      <c r="C36" s="332"/>
      <c r="D36" s="318"/>
      <c r="E36" s="319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7"/>
      <c r="T36" s="322">
        <v>22</v>
      </c>
      <c r="U36" s="323"/>
      <c r="V36" s="1606"/>
      <c r="W36" s="1607"/>
      <c r="X36" s="1607"/>
      <c r="Y36" s="1607"/>
      <c r="Z36" s="1608"/>
      <c r="AA36" s="1606"/>
      <c r="AB36" s="1607"/>
      <c r="AC36" s="1607"/>
      <c r="AD36" s="1607"/>
      <c r="AE36" s="1608"/>
      <c r="AF36" s="1606"/>
      <c r="AG36" s="1607"/>
      <c r="AH36" s="1607"/>
      <c r="AI36" s="1607"/>
      <c r="AJ36" s="1608"/>
    </row>
    <row r="37" spans="1:36" ht="21.75" customHeight="1">
      <c r="A37" s="330" t="s">
        <v>460</v>
      </c>
      <c r="B37" s="318"/>
      <c r="C37" s="332"/>
      <c r="D37" s="318"/>
      <c r="E37" s="319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7"/>
      <c r="T37" s="322">
        <v>23</v>
      </c>
      <c r="U37" s="323"/>
      <c r="V37" s="1606"/>
      <c r="W37" s="1607"/>
      <c r="X37" s="1607"/>
      <c r="Y37" s="1607"/>
      <c r="Z37" s="1608"/>
      <c r="AA37" s="1606"/>
      <c r="AB37" s="1607"/>
      <c r="AC37" s="1607"/>
      <c r="AD37" s="1607"/>
      <c r="AE37" s="1608"/>
      <c r="AF37" s="1606"/>
      <c r="AG37" s="1607"/>
      <c r="AH37" s="1607"/>
      <c r="AI37" s="1607"/>
      <c r="AJ37" s="1608"/>
    </row>
    <row r="38" spans="1:21" ht="21.75" customHeight="1">
      <c r="A38" s="334"/>
      <c r="B38" s="334"/>
      <c r="C38" s="334"/>
      <c r="D38" s="334"/>
      <c r="T38" s="278"/>
      <c r="U38" s="278"/>
    </row>
    <row r="39" spans="1:4" ht="21.75" customHeight="1">
      <c r="A39" s="334"/>
      <c r="B39" s="334"/>
      <c r="C39" s="334"/>
      <c r="D39" s="334"/>
    </row>
    <row r="40" spans="1:4" ht="21.75" customHeight="1">
      <c r="A40" s="334"/>
      <c r="B40" s="334"/>
      <c r="C40" s="334"/>
      <c r="D40" s="334"/>
    </row>
    <row r="41" spans="1:4" ht="21.75" customHeight="1">
      <c r="A41" s="334"/>
      <c r="B41" s="334"/>
      <c r="C41" s="334"/>
      <c r="D41" s="334"/>
    </row>
    <row r="42" spans="1:4" ht="21.75" customHeight="1">
      <c r="A42" s="334"/>
      <c r="B42" s="334"/>
      <c r="C42" s="334"/>
      <c r="D42" s="334"/>
    </row>
    <row r="43" spans="1:4" ht="21.75" customHeight="1">
      <c r="A43" s="334"/>
      <c r="B43" s="334"/>
      <c r="C43" s="334"/>
      <c r="D43" s="334"/>
    </row>
    <row r="44" spans="1:4" ht="21.75" customHeight="1">
      <c r="A44" s="334"/>
      <c r="B44" s="334"/>
      <c r="C44" s="334"/>
      <c r="D44" s="334"/>
    </row>
    <row r="45" spans="1:4" ht="21.75" customHeight="1">
      <c r="A45" s="334"/>
      <c r="B45" s="334"/>
      <c r="C45" s="334"/>
      <c r="D45" s="334"/>
    </row>
    <row r="46" spans="1:4" ht="21.75" customHeight="1">
      <c r="A46" s="334"/>
      <c r="B46" s="334"/>
      <c r="C46" s="334"/>
      <c r="D46" s="334"/>
    </row>
    <row r="47" spans="1:4" ht="21.75" customHeight="1">
      <c r="A47" s="334"/>
      <c r="B47" s="334"/>
      <c r="C47" s="334"/>
      <c r="D47" s="334"/>
    </row>
    <row r="48" spans="1:4" ht="21.75" customHeight="1">
      <c r="A48" s="334"/>
      <c r="B48" s="334"/>
      <c r="C48" s="334"/>
      <c r="D48" s="334"/>
    </row>
    <row r="49" spans="1:4" ht="21.75" customHeight="1">
      <c r="A49" s="334"/>
      <c r="B49" s="334"/>
      <c r="C49" s="334"/>
      <c r="D49" s="334"/>
    </row>
    <row r="50" spans="1:4" ht="21.75" customHeight="1">
      <c r="A50" s="334"/>
      <c r="B50" s="334"/>
      <c r="C50" s="334"/>
      <c r="D50" s="334"/>
    </row>
    <row r="51" spans="1:4" ht="21.75" customHeight="1">
      <c r="A51" s="334"/>
      <c r="B51" s="334"/>
      <c r="C51" s="334"/>
      <c r="D51" s="334"/>
    </row>
    <row r="52" spans="1:4" ht="21.75" customHeight="1">
      <c r="A52" s="334"/>
      <c r="B52" s="334"/>
      <c r="C52" s="334"/>
      <c r="D52" s="334"/>
    </row>
    <row r="53" spans="1:4" ht="21.75" customHeight="1">
      <c r="A53" s="334"/>
      <c r="B53" s="334"/>
      <c r="C53" s="334"/>
      <c r="D53" s="334"/>
    </row>
    <row r="54" spans="1:4" ht="21.75" customHeight="1">
      <c r="A54" s="334"/>
      <c r="B54" s="334"/>
      <c r="C54" s="334"/>
      <c r="D54" s="334"/>
    </row>
    <row r="55" spans="1:4" ht="21.75" customHeight="1">
      <c r="A55" s="334"/>
      <c r="B55" s="334"/>
      <c r="C55" s="334"/>
      <c r="D55" s="334"/>
    </row>
    <row r="56" spans="1:4" ht="21.75" customHeight="1">
      <c r="A56" s="334"/>
      <c r="B56" s="334"/>
      <c r="C56" s="334"/>
      <c r="D56" s="334"/>
    </row>
    <row r="57" spans="1:4" ht="21.75" customHeight="1">
      <c r="A57" s="334"/>
      <c r="B57" s="334"/>
      <c r="C57" s="334"/>
      <c r="D57" s="334"/>
    </row>
    <row r="58" spans="1:4" ht="21.75" customHeight="1">
      <c r="A58" s="334"/>
      <c r="B58" s="334"/>
      <c r="C58" s="334"/>
      <c r="D58" s="334"/>
    </row>
    <row r="59" spans="1:4" ht="21.75" customHeight="1">
      <c r="A59" s="334"/>
      <c r="B59" s="334"/>
      <c r="C59" s="334"/>
      <c r="D59" s="334"/>
    </row>
    <row r="60" spans="1:4" ht="21.75" customHeight="1">
      <c r="A60" s="334"/>
      <c r="B60" s="334"/>
      <c r="C60" s="334"/>
      <c r="D60" s="334"/>
    </row>
    <row r="61" spans="1:4" ht="21.75" customHeight="1">
      <c r="A61" s="334"/>
      <c r="B61" s="334"/>
      <c r="C61" s="334"/>
      <c r="D61" s="334"/>
    </row>
    <row r="62" spans="1:4" ht="21.75" customHeight="1">
      <c r="A62" s="334"/>
      <c r="B62" s="334"/>
      <c r="C62" s="334"/>
      <c r="D62" s="334"/>
    </row>
    <row r="63" spans="1:4" ht="21.75" customHeight="1">
      <c r="A63" s="334"/>
      <c r="B63" s="334"/>
      <c r="C63" s="334"/>
      <c r="D63" s="334"/>
    </row>
    <row r="64" spans="1:4" ht="21.75" customHeight="1">
      <c r="A64" s="334"/>
      <c r="B64" s="334"/>
      <c r="C64" s="334"/>
      <c r="D64" s="334"/>
    </row>
    <row r="65" spans="1:4" ht="21.75" customHeight="1">
      <c r="A65" s="334"/>
      <c r="B65" s="334"/>
      <c r="C65" s="334"/>
      <c r="D65" s="334"/>
    </row>
    <row r="66" spans="1:4" ht="21.75" customHeight="1">
      <c r="A66" s="334"/>
      <c r="B66" s="334"/>
      <c r="C66" s="334"/>
      <c r="D66" s="334"/>
    </row>
    <row r="67" spans="1:4" ht="21.75" customHeight="1">
      <c r="A67" s="334"/>
      <c r="B67" s="334"/>
      <c r="C67" s="334"/>
      <c r="D67" s="334"/>
    </row>
    <row r="68" spans="1:4" ht="21.75" customHeight="1">
      <c r="A68" s="334"/>
      <c r="B68" s="334"/>
      <c r="C68" s="334"/>
      <c r="D68" s="334"/>
    </row>
    <row r="69" spans="1:4" ht="21.75" customHeight="1">
      <c r="A69" s="334"/>
      <c r="B69" s="334"/>
      <c r="C69" s="334"/>
      <c r="D69" s="334"/>
    </row>
    <row r="70" spans="1:4" ht="21.75" customHeight="1">
      <c r="A70" s="334"/>
      <c r="B70" s="334"/>
      <c r="C70" s="334"/>
      <c r="D70" s="334"/>
    </row>
    <row r="71" spans="1:4" ht="21.75" customHeight="1">
      <c r="A71" s="334"/>
      <c r="B71" s="334"/>
      <c r="C71" s="334"/>
      <c r="D71" s="334"/>
    </row>
    <row r="72" spans="1:4" ht="21.75" customHeight="1">
      <c r="A72" s="334"/>
      <c r="B72" s="334"/>
      <c r="C72" s="334"/>
      <c r="D72" s="334"/>
    </row>
    <row r="73" spans="1:4" ht="21.75" customHeight="1">
      <c r="A73" s="334"/>
      <c r="B73" s="334"/>
      <c r="C73" s="334"/>
      <c r="D73" s="334"/>
    </row>
    <row r="74" spans="1:4" ht="21.75" customHeight="1">
      <c r="A74" s="334"/>
      <c r="B74" s="334"/>
      <c r="C74" s="334"/>
      <c r="D74" s="334"/>
    </row>
    <row r="75" spans="1:4" ht="21.75" customHeight="1">
      <c r="A75" s="334"/>
      <c r="B75" s="334"/>
      <c r="C75" s="334"/>
      <c r="D75" s="334"/>
    </row>
    <row r="76" spans="1:4" ht="21.75" customHeight="1">
      <c r="A76" s="334"/>
      <c r="B76" s="334"/>
      <c r="C76" s="334"/>
      <c r="D76" s="334"/>
    </row>
    <row r="77" spans="1:4" ht="21.75" customHeight="1">
      <c r="A77" s="334"/>
      <c r="B77" s="334"/>
      <c r="C77" s="334"/>
      <c r="D77" s="334"/>
    </row>
    <row r="78" spans="1:4" ht="21.75" customHeight="1">
      <c r="A78" s="334"/>
      <c r="B78" s="334"/>
      <c r="C78" s="334"/>
      <c r="D78" s="334"/>
    </row>
    <row r="79" spans="1:4" ht="21.75" customHeight="1">
      <c r="A79" s="334"/>
      <c r="B79" s="334"/>
      <c r="C79" s="334"/>
      <c r="D79" s="334"/>
    </row>
    <row r="80" spans="1:4" ht="21.75" customHeight="1">
      <c r="A80" s="334"/>
      <c r="B80" s="334"/>
      <c r="C80" s="334"/>
      <c r="D80" s="334"/>
    </row>
    <row r="81" spans="1:4" ht="21.75" customHeight="1">
      <c r="A81" s="334"/>
      <c r="B81" s="334"/>
      <c r="C81" s="334"/>
      <c r="D81" s="334"/>
    </row>
    <row r="82" spans="1:4" ht="21.75" customHeight="1">
      <c r="A82" s="334"/>
      <c r="B82" s="334"/>
      <c r="C82" s="334"/>
      <c r="D82" s="334"/>
    </row>
    <row r="83" spans="1:4" ht="21.75" customHeight="1">
      <c r="A83" s="334"/>
      <c r="B83" s="334"/>
      <c r="C83" s="334"/>
      <c r="D83" s="334"/>
    </row>
    <row r="84" spans="1:4" ht="21.75" customHeight="1">
      <c r="A84" s="334"/>
      <c r="B84" s="334"/>
      <c r="C84" s="334"/>
      <c r="D84" s="334"/>
    </row>
    <row r="85" spans="1:4" ht="21.75" customHeight="1">
      <c r="A85" s="334"/>
      <c r="B85" s="334"/>
      <c r="C85" s="334"/>
      <c r="D85" s="334"/>
    </row>
    <row r="86" spans="1:4" ht="21.75" customHeight="1">
      <c r="A86" s="334"/>
      <c r="B86" s="334"/>
      <c r="C86" s="334"/>
      <c r="D86" s="334"/>
    </row>
    <row r="87" spans="1:4" ht="21.75" customHeight="1">
      <c r="A87" s="334"/>
      <c r="B87" s="334"/>
      <c r="C87" s="334"/>
      <c r="D87" s="334"/>
    </row>
    <row r="88" spans="1:4" ht="21.75" customHeight="1">
      <c r="A88" s="334"/>
      <c r="B88" s="334"/>
      <c r="C88" s="334"/>
      <c r="D88" s="334"/>
    </row>
    <row r="89" spans="1:4" ht="21.75" customHeight="1">
      <c r="A89" s="334"/>
      <c r="B89" s="334"/>
      <c r="C89" s="334"/>
      <c r="D89" s="334"/>
    </row>
    <row r="90" spans="1:4" ht="21.75" customHeight="1">
      <c r="A90" s="334"/>
      <c r="B90" s="334"/>
      <c r="C90" s="334"/>
      <c r="D90" s="334"/>
    </row>
    <row r="91" spans="1:4" ht="21.75" customHeight="1">
      <c r="A91" s="334"/>
      <c r="B91" s="334"/>
      <c r="C91" s="334"/>
      <c r="D91" s="334"/>
    </row>
    <row r="92" spans="1:4" ht="21.75" customHeight="1">
      <c r="A92" s="334"/>
      <c r="B92" s="334"/>
      <c r="C92" s="334"/>
      <c r="D92" s="334"/>
    </row>
    <row r="93" spans="1:4" ht="21.75" customHeight="1">
      <c r="A93" s="334"/>
      <c r="B93" s="334"/>
      <c r="C93" s="334"/>
      <c r="D93" s="334"/>
    </row>
    <row r="94" spans="1:4" ht="21.75" customHeight="1">
      <c r="A94" s="334"/>
      <c r="B94" s="334"/>
      <c r="C94" s="334"/>
      <c r="D94" s="334"/>
    </row>
    <row r="95" spans="1:4" ht="21.75" customHeight="1">
      <c r="A95" s="334"/>
      <c r="B95" s="334"/>
      <c r="C95" s="334"/>
      <c r="D95" s="334"/>
    </row>
    <row r="96" spans="1:4" ht="21.75" customHeight="1">
      <c r="A96" s="334"/>
      <c r="B96" s="334"/>
      <c r="C96" s="334"/>
      <c r="D96" s="334"/>
    </row>
    <row r="97" spans="1:4" ht="21.75" customHeight="1">
      <c r="A97" s="334"/>
      <c r="B97" s="334"/>
      <c r="C97" s="334"/>
      <c r="D97" s="334"/>
    </row>
    <row r="98" spans="1:4" ht="21.75" customHeight="1">
      <c r="A98" s="334"/>
      <c r="B98" s="334"/>
      <c r="C98" s="334"/>
      <c r="D98" s="334"/>
    </row>
    <row r="99" spans="1:4" ht="21.75" customHeight="1">
      <c r="A99" s="334"/>
      <c r="B99" s="334"/>
      <c r="C99" s="334"/>
      <c r="D99" s="334"/>
    </row>
    <row r="100" spans="1:4" ht="21.75" customHeight="1">
      <c r="A100" s="334"/>
      <c r="B100" s="334"/>
      <c r="C100" s="334"/>
      <c r="D100" s="334"/>
    </row>
    <row r="101" spans="1:4" ht="21.75" customHeight="1">
      <c r="A101" s="334"/>
      <c r="B101" s="334"/>
      <c r="C101" s="334"/>
      <c r="D101" s="334"/>
    </row>
    <row r="102" spans="1:4" ht="21.75" customHeight="1">
      <c r="A102" s="334"/>
      <c r="B102" s="334"/>
      <c r="C102" s="334"/>
      <c r="D102" s="334"/>
    </row>
    <row r="103" spans="1:4" ht="21.75" customHeight="1">
      <c r="A103" s="334"/>
      <c r="B103" s="334"/>
      <c r="C103" s="334"/>
      <c r="D103" s="334"/>
    </row>
    <row r="104" spans="1:4" ht="21.75" customHeight="1">
      <c r="A104" s="334"/>
      <c r="B104" s="334"/>
      <c r="C104" s="334"/>
      <c r="D104" s="334"/>
    </row>
    <row r="105" spans="1:4" ht="21.75" customHeight="1">
      <c r="A105" s="334"/>
      <c r="B105" s="334"/>
      <c r="C105" s="334"/>
      <c r="D105" s="334"/>
    </row>
    <row r="106" spans="1:4" ht="21.75" customHeight="1">
      <c r="A106" s="334"/>
      <c r="B106" s="334"/>
      <c r="C106" s="334"/>
      <c r="D106" s="334"/>
    </row>
    <row r="107" spans="1:4" ht="21.75" customHeight="1">
      <c r="A107" s="334"/>
      <c r="B107" s="334"/>
      <c r="C107" s="334"/>
      <c r="D107" s="334"/>
    </row>
    <row r="108" spans="1:4" ht="21.75" customHeight="1">
      <c r="A108" s="334"/>
      <c r="B108" s="334"/>
      <c r="C108" s="334"/>
      <c r="D108" s="334"/>
    </row>
    <row r="109" spans="1:4" ht="21.75" customHeight="1">
      <c r="A109" s="334"/>
      <c r="B109" s="334"/>
      <c r="C109" s="334"/>
      <c r="D109" s="334"/>
    </row>
    <row r="110" spans="1:4" ht="21.75" customHeight="1">
      <c r="A110" s="334"/>
      <c r="B110" s="334"/>
      <c r="C110" s="334"/>
      <c r="D110" s="334"/>
    </row>
    <row r="111" spans="1:4" ht="21.75" customHeight="1">
      <c r="A111" s="334"/>
      <c r="B111" s="334"/>
      <c r="C111" s="334"/>
      <c r="D111" s="334"/>
    </row>
    <row r="112" spans="1:4" ht="21.75" customHeight="1">
      <c r="A112" s="334"/>
      <c r="B112" s="334"/>
      <c r="C112" s="334"/>
      <c r="D112" s="334"/>
    </row>
    <row r="113" spans="1:4" ht="21.75" customHeight="1">
      <c r="A113" s="334"/>
      <c r="B113" s="334"/>
      <c r="C113" s="334"/>
      <c r="D113" s="334"/>
    </row>
    <row r="114" spans="1:4" ht="21.75" customHeight="1">
      <c r="A114" s="334"/>
      <c r="B114" s="334"/>
      <c r="C114" s="334"/>
      <c r="D114" s="334"/>
    </row>
    <row r="115" spans="1:4" ht="21.75" customHeight="1">
      <c r="A115" s="334"/>
      <c r="B115" s="334"/>
      <c r="C115" s="334"/>
      <c r="D115" s="334"/>
    </row>
    <row r="116" spans="1:4" ht="21.75" customHeight="1">
      <c r="A116" s="334"/>
      <c r="B116" s="334"/>
      <c r="C116" s="334"/>
      <c r="D116" s="334"/>
    </row>
    <row r="117" spans="1:4" ht="21.75" customHeight="1">
      <c r="A117" s="334"/>
      <c r="B117" s="334"/>
      <c r="C117" s="334"/>
      <c r="D117" s="334"/>
    </row>
    <row r="118" spans="1:4" ht="21.75" customHeight="1">
      <c r="A118" s="334"/>
      <c r="B118" s="334"/>
      <c r="C118" s="334"/>
      <c r="D118" s="334"/>
    </row>
    <row r="119" spans="1:4" ht="21.75" customHeight="1">
      <c r="A119" s="334"/>
      <c r="B119" s="334"/>
      <c r="C119" s="334"/>
      <c r="D119" s="334"/>
    </row>
    <row r="120" spans="1:4" ht="21.75" customHeight="1">
      <c r="A120" s="334"/>
      <c r="B120" s="334"/>
      <c r="C120" s="334"/>
      <c r="D120" s="334"/>
    </row>
    <row r="121" spans="1:4" ht="21.75" customHeight="1">
      <c r="A121" s="334"/>
      <c r="B121" s="334"/>
      <c r="C121" s="334"/>
      <c r="D121" s="334"/>
    </row>
    <row r="122" spans="1:4" ht="21.75" customHeight="1">
      <c r="A122" s="334"/>
      <c r="B122" s="334"/>
      <c r="C122" s="334"/>
      <c r="D122" s="334"/>
    </row>
    <row r="123" spans="1:4" ht="21.75" customHeight="1">
      <c r="A123" s="334"/>
      <c r="B123" s="334"/>
      <c r="C123" s="334"/>
      <c r="D123" s="334"/>
    </row>
    <row r="124" spans="1:4" ht="21.75" customHeight="1">
      <c r="A124" s="334"/>
      <c r="B124" s="334"/>
      <c r="C124" s="334"/>
      <c r="D124" s="334"/>
    </row>
    <row r="125" spans="1:4" ht="21.75" customHeight="1">
      <c r="A125" s="334"/>
      <c r="B125" s="334"/>
      <c r="C125" s="334"/>
      <c r="D125" s="334"/>
    </row>
    <row r="126" spans="1:4" ht="21.75" customHeight="1">
      <c r="A126" s="334"/>
      <c r="B126" s="334"/>
      <c r="C126" s="334"/>
      <c r="D126" s="334"/>
    </row>
    <row r="127" spans="1:4" ht="21.75" customHeight="1">
      <c r="A127" s="334"/>
      <c r="B127" s="334"/>
      <c r="C127" s="334"/>
      <c r="D127" s="334"/>
    </row>
    <row r="128" spans="1:4" ht="21.75" customHeight="1">
      <c r="A128" s="334"/>
      <c r="B128" s="334"/>
      <c r="C128" s="334"/>
      <c r="D128" s="334"/>
    </row>
    <row r="129" spans="1:4" ht="21.75" customHeight="1">
      <c r="A129" s="334"/>
      <c r="B129" s="334"/>
      <c r="C129" s="334"/>
      <c r="D129" s="334"/>
    </row>
    <row r="130" spans="1:4" ht="21.75" customHeight="1">
      <c r="A130" s="334"/>
      <c r="B130" s="334"/>
      <c r="C130" s="334"/>
      <c r="D130" s="334"/>
    </row>
    <row r="131" spans="1:4" ht="21.75" customHeight="1">
      <c r="A131" s="334"/>
      <c r="B131" s="334"/>
      <c r="C131" s="334"/>
      <c r="D131" s="334"/>
    </row>
    <row r="132" spans="1:4" ht="21.75" customHeight="1">
      <c r="A132" s="334"/>
      <c r="B132" s="334"/>
      <c r="C132" s="334"/>
      <c r="D132" s="334"/>
    </row>
    <row r="133" spans="1:4" ht="21.75" customHeight="1">
      <c r="A133" s="334"/>
      <c r="B133" s="334"/>
      <c r="C133" s="334"/>
      <c r="D133" s="334"/>
    </row>
    <row r="134" spans="1:4" ht="12.75">
      <c r="A134" s="334"/>
      <c r="B134" s="334"/>
      <c r="C134" s="334"/>
      <c r="D134" s="334"/>
    </row>
    <row r="135" spans="1:4" ht="12.75">
      <c r="A135" s="334"/>
      <c r="B135" s="334"/>
      <c r="C135" s="334"/>
      <c r="D135" s="334"/>
    </row>
    <row r="136" spans="1:4" ht="12.75">
      <c r="A136" s="334"/>
      <c r="B136" s="334"/>
      <c r="C136" s="334"/>
      <c r="D136" s="334"/>
    </row>
    <row r="137" spans="1:4" ht="12.75">
      <c r="A137" s="334"/>
      <c r="B137" s="334"/>
      <c r="C137" s="334"/>
      <c r="D137" s="334"/>
    </row>
    <row r="138" spans="1:4" ht="12.75">
      <c r="A138" s="334"/>
      <c r="B138" s="334"/>
      <c r="C138" s="334"/>
      <c r="D138" s="334"/>
    </row>
    <row r="139" spans="1:4" ht="12.75">
      <c r="A139" s="334"/>
      <c r="B139" s="334"/>
      <c r="C139" s="334"/>
      <c r="D139" s="334"/>
    </row>
    <row r="140" spans="1:4" ht="12.75">
      <c r="A140" s="334"/>
      <c r="B140" s="334"/>
      <c r="C140" s="334"/>
      <c r="D140" s="334"/>
    </row>
  </sheetData>
  <mergeCells count="73">
    <mergeCell ref="AB6:AJ6"/>
    <mergeCell ref="V36:Z36"/>
    <mergeCell ref="AA36:AE36"/>
    <mergeCell ref="AF36:AJ36"/>
    <mergeCell ref="V32:Z32"/>
    <mergeCell ref="AA32:AE32"/>
    <mergeCell ref="AF32:AJ32"/>
    <mergeCell ref="V33:Z33"/>
    <mergeCell ref="AA33:AE33"/>
    <mergeCell ref="AF33:AJ33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AA30:AE30"/>
    <mergeCell ref="AF30:AJ30"/>
    <mergeCell ref="V31:Z31"/>
    <mergeCell ref="AA31:AE31"/>
    <mergeCell ref="AF31:AJ31"/>
    <mergeCell ref="AA28:AE28"/>
    <mergeCell ref="AF28:AJ28"/>
    <mergeCell ref="AA29:AE29"/>
    <mergeCell ref="AF29:AJ29"/>
    <mergeCell ref="AA27:AE27"/>
    <mergeCell ref="AF25:AJ25"/>
    <mergeCell ref="AF26:AJ26"/>
    <mergeCell ref="AF27:AJ27"/>
    <mergeCell ref="AA24:AE24"/>
    <mergeCell ref="AF24:AJ24"/>
    <mergeCell ref="AA25:AE25"/>
    <mergeCell ref="AA26:AE26"/>
    <mergeCell ref="V27:Z27"/>
    <mergeCell ref="V28:Z28"/>
    <mergeCell ref="V29:Z29"/>
    <mergeCell ref="V30:Z30"/>
    <mergeCell ref="AA22:AE22"/>
    <mergeCell ref="AF22:AJ22"/>
    <mergeCell ref="V23:Z23"/>
    <mergeCell ref="AA23:AE23"/>
    <mergeCell ref="AF23:AJ23"/>
    <mergeCell ref="AA20:AE20"/>
    <mergeCell ref="AF20:AJ20"/>
    <mergeCell ref="V21:Z21"/>
    <mergeCell ref="AA21:AE21"/>
    <mergeCell ref="AF21:AJ21"/>
    <mergeCell ref="AA18:AE18"/>
    <mergeCell ref="AF18:AJ18"/>
    <mergeCell ref="V19:Z19"/>
    <mergeCell ref="AA19:AE19"/>
    <mergeCell ref="AF19:AJ19"/>
    <mergeCell ref="AA15:AE15"/>
    <mergeCell ref="AF15:AJ15"/>
    <mergeCell ref="V16:Z16"/>
    <mergeCell ref="V17:Z17"/>
    <mergeCell ref="AA16:AE16"/>
    <mergeCell ref="AF16:AJ16"/>
    <mergeCell ref="AA17:AE17"/>
    <mergeCell ref="AF17:AJ17"/>
    <mergeCell ref="A20:S20"/>
    <mergeCell ref="A21:S21"/>
    <mergeCell ref="A27:S27"/>
    <mergeCell ref="V15:Z15"/>
    <mergeCell ref="V18:Z18"/>
    <mergeCell ref="V20:Z20"/>
    <mergeCell ref="V22:Z22"/>
    <mergeCell ref="V24:Z24"/>
    <mergeCell ref="V25:Z25"/>
    <mergeCell ref="V26:Z2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0"/>
  <sheetViews>
    <sheetView zoomScale="75" zoomScaleNormal="75" workbookViewId="0" topLeftCell="A1">
      <selection activeCell="AL12" sqref="AL12"/>
    </sheetView>
  </sheetViews>
  <sheetFormatPr defaultColWidth="9.140625" defaultRowHeight="12.75"/>
  <cols>
    <col min="1" max="1" width="3.28125" style="335" customWidth="1"/>
    <col min="2" max="2" width="4.00390625" style="335" customWidth="1"/>
    <col min="3" max="19" width="3.28125" style="335" customWidth="1"/>
    <col min="20" max="20" width="2.28125" style="335" customWidth="1"/>
    <col min="21" max="33" width="3.28125" style="335" customWidth="1"/>
    <col min="34" max="34" width="3.00390625" style="335" customWidth="1"/>
    <col min="35" max="36" width="3.421875" style="335" customWidth="1"/>
    <col min="37" max="37" width="2.7109375" style="335" customWidth="1"/>
    <col min="38" max="38" width="9.28125" style="335" bestFit="1" customWidth="1"/>
    <col min="39" max="16384" width="9.140625" style="335" customWidth="1"/>
  </cols>
  <sheetData>
    <row r="1" spans="35:36" ht="13.5" thickBot="1">
      <c r="AI1" s="336"/>
      <c r="AJ1" s="337"/>
    </row>
    <row r="2" spans="35:36" ht="12.75">
      <c r="AI2" s="338" t="s">
        <v>251</v>
      </c>
      <c r="AJ2" s="339"/>
    </row>
    <row r="3" spans="1:36" ht="18">
      <c r="A3" s="340" t="s">
        <v>461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</row>
    <row r="4" spans="1:36" ht="18">
      <c r="A4" s="340" t="s">
        <v>253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</row>
    <row r="6" spans="1:36" ht="18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</row>
    <row r="7" spans="18:36" ht="12.75">
      <c r="R7" s="342"/>
      <c r="AI7" s="338"/>
      <c r="AJ7" s="338"/>
    </row>
    <row r="8" spans="28:36" ht="12.75">
      <c r="AB8" s="1611" t="s">
        <v>462</v>
      </c>
      <c r="AC8" s="1611"/>
      <c r="AD8" s="1611"/>
      <c r="AE8" s="1611"/>
      <c r="AF8" s="1611"/>
      <c r="AG8" s="1611"/>
      <c r="AH8" s="1611"/>
      <c r="AI8" s="1611"/>
      <c r="AJ8" s="1611"/>
    </row>
    <row r="9" spans="28:36" ht="12.75">
      <c r="AB9" s="343" t="s">
        <v>255</v>
      </c>
      <c r="AC9" s="343"/>
      <c r="AD9" s="343"/>
      <c r="AE9" s="343"/>
      <c r="AF9" s="343"/>
      <c r="AG9" s="343"/>
      <c r="AH9" s="343"/>
      <c r="AI9" s="343"/>
      <c r="AJ9" s="343"/>
    </row>
    <row r="10" ht="13.5" thickBot="1"/>
    <row r="11" spans="1:36" ht="15.75" customHeight="1" thickBot="1">
      <c r="A11" s="344">
        <v>5</v>
      </c>
      <c r="B11" s="345">
        <v>1</v>
      </c>
      <c r="C11" s="345">
        <v>3</v>
      </c>
      <c r="D11" s="345">
        <v>0</v>
      </c>
      <c r="E11" s="345">
        <v>0</v>
      </c>
      <c r="F11" s="346">
        <v>9</v>
      </c>
      <c r="H11" s="344">
        <v>1</v>
      </c>
      <c r="I11" s="345">
        <v>2</v>
      </c>
      <c r="J11" s="345">
        <v>5</v>
      </c>
      <c r="K11" s="346">
        <v>4</v>
      </c>
      <c r="M11" s="344">
        <v>0</v>
      </c>
      <c r="N11" s="346">
        <v>1</v>
      </c>
      <c r="O11" s="347"/>
      <c r="P11" s="344">
        <v>2</v>
      </c>
      <c r="Q11" s="345">
        <v>8</v>
      </c>
      <c r="R11" s="345">
        <v>0</v>
      </c>
      <c r="S11" s="346">
        <v>0</v>
      </c>
      <c r="U11" s="348">
        <v>7</v>
      </c>
      <c r="V11" s="349">
        <v>5</v>
      </c>
      <c r="W11" s="350">
        <v>1</v>
      </c>
      <c r="X11" s="350">
        <v>1</v>
      </c>
      <c r="Y11" s="350">
        <v>1</v>
      </c>
      <c r="Z11" s="351">
        <v>5</v>
      </c>
      <c r="AB11" s="336">
        <v>0</v>
      </c>
      <c r="AC11" s="337">
        <v>5</v>
      </c>
      <c r="AE11" s="352">
        <v>2</v>
      </c>
      <c r="AF11" s="353">
        <v>0</v>
      </c>
      <c r="AG11" s="353">
        <v>0</v>
      </c>
      <c r="AH11" s="354">
        <v>5</v>
      </c>
      <c r="AJ11" s="355">
        <v>2</v>
      </c>
    </row>
    <row r="12" spans="1:36" ht="25.5" customHeight="1">
      <c r="A12" s="356" t="s">
        <v>226</v>
      </c>
      <c r="B12" s="356"/>
      <c r="C12" s="356"/>
      <c r="D12" s="356"/>
      <c r="E12" s="356"/>
      <c r="F12" s="356"/>
      <c r="G12" s="357"/>
      <c r="H12" s="356" t="s">
        <v>227</v>
      </c>
      <c r="I12" s="356"/>
      <c r="J12" s="356"/>
      <c r="K12" s="356"/>
      <c r="L12" s="357"/>
      <c r="M12" s="358" t="s">
        <v>256</v>
      </c>
      <c r="N12" s="358"/>
      <c r="O12" s="357"/>
      <c r="P12" s="358" t="s">
        <v>463</v>
      </c>
      <c r="Q12" s="358"/>
      <c r="R12" s="358"/>
      <c r="S12" s="358"/>
      <c r="T12" s="357"/>
      <c r="U12" s="356" t="s">
        <v>230</v>
      </c>
      <c r="V12" s="356"/>
      <c r="W12" s="356"/>
      <c r="X12" s="356"/>
      <c r="Y12" s="356"/>
      <c r="Z12" s="356"/>
      <c r="AB12" s="356" t="s">
        <v>258</v>
      </c>
      <c r="AC12" s="356"/>
      <c r="AE12" s="356" t="s">
        <v>259</v>
      </c>
      <c r="AF12" s="356"/>
      <c r="AG12" s="356"/>
      <c r="AH12" s="356"/>
      <c r="AJ12" s="356" t="s">
        <v>260</v>
      </c>
    </row>
    <row r="13" spans="1:36" ht="12.75">
      <c r="A13" s="356"/>
      <c r="B13" s="356"/>
      <c r="C13" s="356"/>
      <c r="D13" s="356"/>
      <c r="E13" s="356"/>
      <c r="F13" s="356"/>
      <c r="G13" s="357"/>
      <c r="H13" s="356"/>
      <c r="I13" s="356"/>
      <c r="J13" s="356"/>
      <c r="K13" s="356"/>
      <c r="L13" s="357"/>
      <c r="M13" s="358"/>
      <c r="N13" s="356"/>
      <c r="O13" s="356"/>
      <c r="P13" s="357"/>
      <c r="Q13" s="358"/>
      <c r="R13" s="358"/>
      <c r="S13" s="358"/>
      <c r="T13" s="358"/>
      <c r="V13" s="356"/>
      <c r="W13" s="356"/>
      <c r="X13" s="356"/>
      <c r="Y13" s="356"/>
      <c r="Z13" s="356"/>
      <c r="AB13" s="356"/>
      <c r="AC13" s="356"/>
      <c r="AE13" s="356"/>
      <c r="AF13" s="356"/>
      <c r="AG13" s="356"/>
      <c r="AH13" s="356"/>
      <c r="AJ13" s="356"/>
    </row>
    <row r="14" ht="12.75">
      <c r="AG14" s="359" t="s">
        <v>261</v>
      </c>
    </row>
    <row r="15" spans="1:36" ht="38.25" customHeight="1">
      <c r="A15" s="360" t="s">
        <v>262</v>
      </c>
      <c r="B15" s="361"/>
      <c r="C15" s="361"/>
      <c r="D15" s="36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3"/>
      <c r="S15" s="363"/>
      <c r="T15" s="361" t="s">
        <v>263</v>
      </c>
      <c r="U15" s="361"/>
      <c r="V15" s="360" t="s">
        <v>264</v>
      </c>
      <c r="W15" s="362"/>
      <c r="X15" s="362"/>
      <c r="Y15" s="362"/>
      <c r="Z15" s="363"/>
      <c r="AA15" s="360" t="s">
        <v>265</v>
      </c>
      <c r="AB15" s="362"/>
      <c r="AC15" s="362"/>
      <c r="AD15" s="362"/>
      <c r="AE15" s="363"/>
      <c r="AF15" s="360" t="s">
        <v>266</v>
      </c>
      <c r="AG15" s="362"/>
      <c r="AH15" s="362"/>
      <c r="AI15" s="362"/>
      <c r="AJ15" s="363"/>
    </row>
    <row r="16" spans="1:36" ht="12.75">
      <c r="A16" s="364"/>
      <c r="B16" s="339"/>
      <c r="C16" s="339"/>
      <c r="D16" s="339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9"/>
      <c r="S16" s="365"/>
      <c r="T16" s="341"/>
      <c r="U16" s="341"/>
      <c r="V16" s="360" t="s">
        <v>267</v>
      </c>
      <c r="W16" s="362"/>
      <c r="X16" s="362"/>
      <c r="Y16" s="362"/>
      <c r="Z16" s="362"/>
      <c r="AA16" s="360"/>
      <c r="AB16" s="362"/>
      <c r="AC16" s="362"/>
      <c r="AD16" s="362"/>
      <c r="AE16" s="363"/>
      <c r="AF16" s="366"/>
      <c r="AH16" s="347"/>
      <c r="AI16" s="347"/>
      <c r="AJ16" s="367"/>
    </row>
    <row r="17" spans="1:36" ht="12.75">
      <c r="A17" s="368">
        <v>1</v>
      </c>
      <c r="B17" s="369"/>
      <c r="C17" s="369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69"/>
      <c r="S17" s="369"/>
      <c r="T17" s="370">
        <v>2</v>
      </c>
      <c r="U17" s="370"/>
      <c r="V17" s="371">
        <v>3</v>
      </c>
      <c r="W17" s="370"/>
      <c r="X17" s="370"/>
      <c r="Y17" s="370"/>
      <c r="Z17" s="370"/>
      <c r="AA17" s="371">
        <v>4</v>
      </c>
      <c r="AB17" s="370"/>
      <c r="AC17" s="370"/>
      <c r="AD17" s="370"/>
      <c r="AE17" s="370"/>
      <c r="AF17" s="371">
        <v>5</v>
      </c>
      <c r="AG17" s="370"/>
      <c r="AH17" s="370"/>
      <c r="AI17" s="370"/>
      <c r="AJ17" s="369"/>
    </row>
    <row r="18" spans="1:36" ht="21.75" customHeight="1">
      <c r="A18" s="372" t="s">
        <v>464</v>
      </c>
      <c r="B18" s="373"/>
      <c r="C18" s="374"/>
      <c r="D18" s="374"/>
      <c r="E18" s="375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7"/>
      <c r="T18" s="378" t="s">
        <v>269</v>
      </c>
      <c r="U18" s="379"/>
      <c r="V18" s="1612">
        <v>772800</v>
      </c>
      <c r="W18" s="1613"/>
      <c r="X18" s="1613"/>
      <c r="Y18" s="1613"/>
      <c r="Z18" s="1614"/>
      <c r="AA18" s="1612">
        <f>583474+185669+63943+341342</f>
        <v>1174428</v>
      </c>
      <c r="AB18" s="1613"/>
      <c r="AC18" s="1613"/>
      <c r="AD18" s="1613"/>
      <c r="AE18" s="1614"/>
      <c r="AF18" s="1612">
        <v>1016651</v>
      </c>
      <c r="AG18" s="1613"/>
      <c r="AH18" s="1613"/>
      <c r="AI18" s="1613"/>
      <c r="AJ18" s="1614"/>
    </row>
    <row r="19" spans="1:36" ht="21.75" customHeight="1">
      <c r="A19" s="372" t="s">
        <v>465</v>
      </c>
      <c r="B19" s="373"/>
      <c r="C19" s="374"/>
      <c r="D19" s="374"/>
      <c r="E19" s="375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7"/>
      <c r="T19" s="380" t="s">
        <v>271</v>
      </c>
      <c r="U19" s="379"/>
      <c r="V19" s="1612"/>
      <c r="W19" s="1613"/>
      <c r="X19" s="1613"/>
      <c r="Y19" s="1613"/>
      <c r="Z19" s="1614"/>
      <c r="AA19" s="1612"/>
      <c r="AB19" s="1613"/>
      <c r="AC19" s="1613"/>
      <c r="AD19" s="1613"/>
      <c r="AE19" s="1614"/>
      <c r="AF19" s="1612"/>
      <c r="AG19" s="1613"/>
      <c r="AH19" s="1613"/>
      <c r="AI19" s="1613"/>
      <c r="AJ19" s="1614"/>
    </row>
    <row r="20" spans="1:36" ht="21.75" customHeight="1">
      <c r="A20" s="372" t="s">
        <v>466</v>
      </c>
      <c r="B20" s="373"/>
      <c r="C20" s="374"/>
      <c r="D20" s="374"/>
      <c r="E20" s="375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7"/>
      <c r="T20" s="378" t="s">
        <v>273</v>
      </c>
      <c r="U20" s="379"/>
      <c r="V20" s="1612"/>
      <c r="W20" s="1613"/>
      <c r="X20" s="1613"/>
      <c r="Y20" s="1613"/>
      <c r="Z20" s="1614"/>
      <c r="AA20" s="1612"/>
      <c r="AB20" s="1613"/>
      <c r="AC20" s="1613"/>
      <c r="AD20" s="1613"/>
      <c r="AE20" s="1614"/>
      <c r="AF20" s="1612"/>
      <c r="AG20" s="1613"/>
      <c r="AH20" s="1613"/>
      <c r="AI20" s="1613"/>
      <c r="AJ20" s="1614"/>
    </row>
    <row r="21" spans="1:36" ht="21.75" customHeight="1">
      <c r="A21" s="372" t="s">
        <v>467</v>
      </c>
      <c r="B21" s="373"/>
      <c r="C21" s="374"/>
      <c r="D21" s="374"/>
      <c r="E21" s="375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7"/>
      <c r="T21" s="380" t="s">
        <v>275</v>
      </c>
      <c r="U21" s="379"/>
      <c r="V21" s="1612"/>
      <c r="W21" s="1613"/>
      <c r="X21" s="1613"/>
      <c r="Y21" s="1613"/>
      <c r="Z21" s="1614"/>
      <c r="AA21" s="1612"/>
      <c r="AB21" s="1613"/>
      <c r="AC21" s="1613"/>
      <c r="AD21" s="1613"/>
      <c r="AE21" s="1614"/>
      <c r="AF21" s="1612"/>
      <c r="AG21" s="1613"/>
      <c r="AH21" s="1613"/>
      <c r="AI21" s="1613"/>
      <c r="AJ21" s="1614"/>
    </row>
    <row r="22" spans="1:36" s="347" customFormat="1" ht="21.75" customHeight="1">
      <c r="A22" s="372" t="s">
        <v>468</v>
      </c>
      <c r="B22" s="373"/>
      <c r="C22" s="374"/>
      <c r="D22" s="381"/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  <c r="T22" s="378" t="s">
        <v>277</v>
      </c>
      <c r="U22" s="379"/>
      <c r="V22" s="1615">
        <v>193200</v>
      </c>
      <c r="W22" s="1613"/>
      <c r="X22" s="1613"/>
      <c r="Y22" s="1613"/>
      <c r="Z22" s="1614"/>
      <c r="AA22" s="1615">
        <f>289670+5104</f>
        <v>294774</v>
      </c>
      <c r="AB22" s="1613"/>
      <c r="AC22" s="1613"/>
      <c r="AD22" s="1613"/>
      <c r="AE22" s="1614"/>
      <c r="AF22" s="1615">
        <v>252944</v>
      </c>
      <c r="AG22" s="1613"/>
      <c r="AH22" s="1613"/>
      <c r="AI22" s="1613"/>
      <c r="AJ22" s="1614"/>
    </row>
    <row r="23" spans="1:36" ht="21.75" customHeight="1">
      <c r="A23" s="382" t="s">
        <v>469</v>
      </c>
      <c r="B23" s="373"/>
      <c r="C23" s="374"/>
      <c r="D23" s="374"/>
      <c r="E23" s="375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4"/>
      <c r="T23" s="380" t="s">
        <v>279</v>
      </c>
      <c r="U23" s="379"/>
      <c r="V23" s="1616">
        <f>SUM(V18:Z22)</f>
        <v>966000</v>
      </c>
      <c r="W23" s="1613"/>
      <c r="X23" s="1613"/>
      <c r="Y23" s="1613"/>
      <c r="Z23" s="1614"/>
      <c r="AA23" s="1616">
        <f>SUM(AA18:AE22)</f>
        <v>1469202</v>
      </c>
      <c r="AB23" s="1613"/>
      <c r="AC23" s="1613"/>
      <c r="AD23" s="1613"/>
      <c r="AE23" s="1614"/>
      <c r="AF23" s="1616">
        <f>SUM(AF18:AJ22)</f>
        <v>1269595</v>
      </c>
      <c r="AG23" s="1613"/>
      <c r="AH23" s="1613"/>
      <c r="AI23" s="1613"/>
      <c r="AJ23" s="1614"/>
    </row>
    <row r="24" spans="1:36" ht="21.75" customHeight="1">
      <c r="A24" s="372" t="s">
        <v>470</v>
      </c>
      <c r="B24" s="373"/>
      <c r="C24" s="385"/>
      <c r="D24" s="374"/>
      <c r="E24" s="375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  <c r="T24" s="378" t="s">
        <v>281</v>
      </c>
      <c r="U24" s="379"/>
      <c r="V24" s="1612">
        <v>33600</v>
      </c>
      <c r="W24" s="1613"/>
      <c r="X24" s="1613"/>
      <c r="Y24" s="1613"/>
      <c r="Z24" s="1614"/>
      <c r="AA24" s="1612">
        <v>61353</v>
      </c>
      <c r="AB24" s="1613"/>
      <c r="AC24" s="1613"/>
      <c r="AD24" s="1613"/>
      <c r="AE24" s="1614"/>
      <c r="AF24" s="1612">
        <v>37439</v>
      </c>
      <c r="AG24" s="1613"/>
      <c r="AH24" s="1613"/>
      <c r="AI24" s="1613"/>
      <c r="AJ24" s="1614"/>
    </row>
    <row r="25" spans="1:36" ht="21.75" customHeight="1">
      <c r="A25" s="372" t="s">
        <v>471</v>
      </c>
      <c r="B25" s="373"/>
      <c r="C25" s="385"/>
      <c r="D25" s="374"/>
      <c r="E25" s="375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7"/>
      <c r="T25" s="380" t="s">
        <v>284</v>
      </c>
      <c r="U25" s="379"/>
      <c r="V25" s="1612">
        <v>3025113</v>
      </c>
      <c r="W25" s="1613"/>
      <c r="X25" s="1613"/>
      <c r="Y25" s="1613"/>
      <c r="Z25" s="1614"/>
      <c r="AA25" s="1612">
        <v>3406941</v>
      </c>
      <c r="AB25" s="1613"/>
      <c r="AC25" s="1613"/>
      <c r="AD25" s="1613"/>
      <c r="AE25" s="1614"/>
      <c r="AF25" s="1612">
        <v>2473340</v>
      </c>
      <c r="AG25" s="1613"/>
      <c r="AH25" s="1613"/>
      <c r="AI25" s="1613"/>
      <c r="AJ25" s="1614"/>
    </row>
    <row r="26" spans="1:36" ht="21.75" customHeight="1">
      <c r="A26" s="372" t="s">
        <v>472</v>
      </c>
      <c r="B26" s="373"/>
      <c r="C26" s="374"/>
      <c r="D26" s="374"/>
      <c r="E26" s="375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7"/>
      <c r="T26" s="378" t="s">
        <v>287</v>
      </c>
      <c r="U26" s="379"/>
      <c r="V26" s="1612"/>
      <c r="W26" s="1613"/>
      <c r="X26" s="1613"/>
      <c r="Y26" s="1613"/>
      <c r="Z26" s="1614"/>
      <c r="AA26" s="1612"/>
      <c r="AB26" s="1613"/>
      <c r="AC26" s="1613"/>
      <c r="AD26" s="1613"/>
      <c r="AE26" s="1614"/>
      <c r="AF26" s="1612"/>
      <c r="AG26" s="1613"/>
      <c r="AH26" s="1613"/>
      <c r="AI26" s="1613"/>
      <c r="AJ26" s="1614"/>
    </row>
    <row r="27" spans="1:36" s="347" customFormat="1" ht="21.75" customHeight="1">
      <c r="A27" s="372" t="s">
        <v>473</v>
      </c>
      <c r="B27" s="373"/>
      <c r="C27" s="374"/>
      <c r="D27" s="374"/>
      <c r="E27" s="375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7"/>
      <c r="T27" s="380" t="s">
        <v>289</v>
      </c>
      <c r="U27" s="379"/>
      <c r="V27" s="1612">
        <v>26784</v>
      </c>
      <c r="W27" s="1613"/>
      <c r="X27" s="1613"/>
      <c r="Y27" s="1613"/>
      <c r="Z27" s="1614"/>
      <c r="AA27" s="1612">
        <v>61127</v>
      </c>
      <c r="AB27" s="1613"/>
      <c r="AC27" s="1613"/>
      <c r="AD27" s="1613"/>
      <c r="AE27" s="1614"/>
      <c r="AF27" s="1612">
        <v>24818</v>
      </c>
      <c r="AG27" s="1613"/>
      <c r="AH27" s="1613"/>
      <c r="AI27" s="1613"/>
      <c r="AJ27" s="1614"/>
    </row>
    <row r="28" spans="1:36" ht="21.75" customHeight="1">
      <c r="A28" s="372" t="s">
        <v>474</v>
      </c>
      <c r="B28" s="373"/>
      <c r="C28" s="374"/>
      <c r="D28" s="374"/>
      <c r="E28" s="375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7"/>
      <c r="T28" s="380" t="s">
        <v>291</v>
      </c>
      <c r="U28" s="379"/>
      <c r="V28" s="1612"/>
      <c r="W28" s="1613"/>
      <c r="X28" s="1613"/>
      <c r="Y28" s="1613"/>
      <c r="Z28" s="1614"/>
      <c r="AA28" s="1612"/>
      <c r="AB28" s="1613"/>
      <c r="AC28" s="1613"/>
      <c r="AD28" s="1613"/>
      <c r="AE28" s="1614"/>
      <c r="AF28" s="1612"/>
      <c r="AG28" s="1613"/>
      <c r="AH28" s="1613"/>
      <c r="AI28" s="1613"/>
      <c r="AJ28" s="1614"/>
    </row>
    <row r="29" spans="1:36" ht="21.75" customHeight="1">
      <c r="A29" s="372" t="s">
        <v>475</v>
      </c>
      <c r="B29" s="373"/>
      <c r="C29" s="374"/>
      <c r="D29" s="374"/>
      <c r="E29" s="375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7"/>
      <c r="T29" s="380" t="s">
        <v>293</v>
      </c>
      <c r="U29" s="379"/>
      <c r="V29" s="1612"/>
      <c r="W29" s="1613"/>
      <c r="X29" s="1613"/>
      <c r="Y29" s="1613"/>
      <c r="Z29" s="1614"/>
      <c r="AA29" s="1612"/>
      <c r="AB29" s="1613"/>
      <c r="AC29" s="1613"/>
      <c r="AD29" s="1613"/>
      <c r="AE29" s="1614"/>
      <c r="AF29" s="1612"/>
      <c r="AG29" s="1613"/>
      <c r="AH29" s="1613"/>
      <c r="AI29" s="1613"/>
      <c r="AJ29" s="1614"/>
    </row>
    <row r="30" spans="1:36" ht="21.75" customHeight="1">
      <c r="A30" s="382" t="s">
        <v>476</v>
      </c>
      <c r="B30" s="386"/>
      <c r="C30" s="387"/>
      <c r="D30" s="387"/>
      <c r="E30" s="375"/>
      <c r="F30" s="388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90"/>
      <c r="T30" s="380" t="s">
        <v>295</v>
      </c>
      <c r="U30" s="379"/>
      <c r="V30" s="1616">
        <f>SUM(V24:Z29)</f>
        <v>3085497</v>
      </c>
      <c r="W30" s="1613"/>
      <c r="X30" s="1613"/>
      <c r="Y30" s="1613"/>
      <c r="Z30" s="1614"/>
      <c r="AA30" s="1616">
        <f>SUM(AA24:AE29)</f>
        <v>3529421</v>
      </c>
      <c r="AB30" s="1613"/>
      <c r="AC30" s="1613"/>
      <c r="AD30" s="1613"/>
      <c r="AE30" s="1614"/>
      <c r="AF30" s="1616">
        <f>SUM(AF24:AJ29)</f>
        <v>2535597</v>
      </c>
      <c r="AG30" s="1613"/>
      <c r="AH30" s="1613"/>
      <c r="AI30" s="1613"/>
      <c r="AJ30" s="1614"/>
    </row>
    <row r="31" spans="1:36" ht="21.75" customHeight="1">
      <c r="A31" s="372" t="s">
        <v>470</v>
      </c>
      <c r="B31" s="373"/>
      <c r="C31" s="374"/>
      <c r="D31" s="381"/>
      <c r="E31" s="375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2"/>
      <c r="T31" s="380" t="s">
        <v>297</v>
      </c>
      <c r="U31" s="379"/>
      <c r="V31" s="1612"/>
      <c r="W31" s="1613"/>
      <c r="X31" s="1613"/>
      <c r="Y31" s="1613"/>
      <c r="Z31" s="1614"/>
      <c r="AA31" s="1612"/>
      <c r="AB31" s="1613"/>
      <c r="AC31" s="1613"/>
      <c r="AD31" s="1613"/>
      <c r="AE31" s="1614"/>
      <c r="AF31" s="1612"/>
      <c r="AG31" s="1613"/>
      <c r="AH31" s="1613"/>
      <c r="AI31" s="1613"/>
      <c r="AJ31" s="1614"/>
    </row>
    <row r="32" spans="1:36" ht="21.75" customHeight="1">
      <c r="A32" s="372" t="s">
        <v>477</v>
      </c>
      <c r="B32" s="373"/>
      <c r="C32" s="374"/>
      <c r="D32" s="381"/>
      <c r="E32" s="375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2"/>
      <c r="T32" s="380" t="s">
        <v>300</v>
      </c>
      <c r="U32" s="379"/>
      <c r="V32" s="1612"/>
      <c r="W32" s="1613"/>
      <c r="X32" s="1613"/>
      <c r="Y32" s="1613"/>
      <c r="Z32" s="1614"/>
      <c r="AA32" s="1612"/>
      <c r="AB32" s="1613"/>
      <c r="AC32" s="1613"/>
      <c r="AD32" s="1613"/>
      <c r="AE32" s="1614"/>
      <c r="AF32" s="1612"/>
      <c r="AG32" s="1613"/>
      <c r="AH32" s="1613"/>
      <c r="AI32" s="1613"/>
      <c r="AJ32" s="1614"/>
    </row>
    <row r="33" spans="1:36" ht="21.75" customHeight="1">
      <c r="A33" s="372" t="s">
        <v>478</v>
      </c>
      <c r="B33" s="373"/>
      <c r="C33" s="374"/>
      <c r="D33" s="381"/>
      <c r="E33" s="375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2"/>
      <c r="T33" s="380" t="s">
        <v>303</v>
      </c>
      <c r="U33" s="379"/>
      <c r="V33" s="1612"/>
      <c r="W33" s="1613"/>
      <c r="X33" s="1613"/>
      <c r="Y33" s="1613"/>
      <c r="Z33" s="1614"/>
      <c r="AA33" s="1612"/>
      <c r="AB33" s="1613"/>
      <c r="AC33" s="1613"/>
      <c r="AD33" s="1613"/>
      <c r="AE33" s="1614"/>
      <c r="AF33" s="1612"/>
      <c r="AG33" s="1613"/>
      <c r="AH33" s="1613"/>
      <c r="AI33" s="1613"/>
      <c r="AJ33" s="1614"/>
    </row>
    <row r="34" spans="1:36" s="347" customFormat="1" ht="21.75" customHeight="1">
      <c r="A34" s="372" t="s">
        <v>473</v>
      </c>
      <c r="B34" s="373"/>
      <c r="C34" s="374"/>
      <c r="D34" s="381"/>
      <c r="E34" s="375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2"/>
      <c r="T34" s="380" t="s">
        <v>371</v>
      </c>
      <c r="U34" s="379"/>
      <c r="V34" s="1612"/>
      <c r="W34" s="1613"/>
      <c r="X34" s="1613"/>
      <c r="Y34" s="1613"/>
      <c r="Z34" s="1614"/>
      <c r="AA34" s="1612"/>
      <c r="AB34" s="1613"/>
      <c r="AC34" s="1613"/>
      <c r="AD34" s="1613"/>
      <c r="AE34" s="1614"/>
      <c r="AF34" s="1612"/>
      <c r="AG34" s="1613"/>
      <c r="AH34" s="1613"/>
      <c r="AI34" s="1613"/>
      <c r="AJ34" s="1614"/>
    </row>
    <row r="35" spans="1:36" s="347" customFormat="1" ht="21.75" customHeight="1">
      <c r="A35" s="372" t="s">
        <v>479</v>
      </c>
      <c r="B35" s="373"/>
      <c r="C35" s="374"/>
      <c r="D35" s="381"/>
      <c r="E35" s="375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2"/>
      <c r="T35" s="380" t="s">
        <v>372</v>
      </c>
      <c r="U35" s="379"/>
      <c r="V35" s="1612"/>
      <c r="W35" s="1613"/>
      <c r="X35" s="1613"/>
      <c r="Y35" s="1613"/>
      <c r="Z35" s="1614"/>
      <c r="AA35" s="1612"/>
      <c r="AB35" s="1613"/>
      <c r="AC35" s="1613"/>
      <c r="AD35" s="1613"/>
      <c r="AE35" s="1614"/>
      <c r="AF35" s="1612"/>
      <c r="AG35" s="1613"/>
      <c r="AH35" s="1613"/>
      <c r="AI35" s="1613"/>
      <c r="AJ35" s="1614"/>
    </row>
    <row r="36" spans="1:36" ht="21.75" customHeight="1">
      <c r="A36" s="393" t="s">
        <v>480</v>
      </c>
      <c r="B36" s="373"/>
      <c r="C36" s="374"/>
      <c r="D36" s="381"/>
      <c r="E36" s="375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2"/>
      <c r="T36" s="380" t="s">
        <v>374</v>
      </c>
      <c r="U36" s="379"/>
      <c r="V36" s="1612"/>
      <c r="W36" s="1613"/>
      <c r="X36" s="1613"/>
      <c r="Y36" s="1613"/>
      <c r="Z36" s="1614"/>
      <c r="AA36" s="1612"/>
      <c r="AB36" s="1613"/>
      <c r="AC36" s="1613"/>
      <c r="AD36" s="1613"/>
      <c r="AE36" s="1614"/>
      <c r="AF36" s="1612"/>
      <c r="AG36" s="1613"/>
      <c r="AH36" s="1613"/>
      <c r="AI36" s="1613"/>
      <c r="AJ36" s="1614"/>
    </row>
    <row r="37" spans="1:36" ht="21.75" customHeight="1">
      <c r="A37" s="393" t="s">
        <v>481</v>
      </c>
      <c r="B37" s="373"/>
      <c r="C37" s="374"/>
      <c r="D37" s="381"/>
      <c r="E37" s="375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2"/>
      <c r="T37" s="380" t="s">
        <v>376</v>
      </c>
      <c r="U37" s="379"/>
      <c r="V37" s="1612"/>
      <c r="W37" s="1613"/>
      <c r="X37" s="1613"/>
      <c r="Y37" s="1613"/>
      <c r="Z37" s="1614"/>
      <c r="AA37" s="1612"/>
      <c r="AB37" s="1613"/>
      <c r="AC37" s="1613"/>
      <c r="AD37" s="1613"/>
      <c r="AE37" s="1614"/>
      <c r="AF37" s="1612"/>
      <c r="AG37" s="1613"/>
      <c r="AH37" s="1613"/>
      <c r="AI37" s="1613"/>
      <c r="AJ37" s="1614"/>
    </row>
    <row r="38" spans="1:36" ht="21.75" customHeight="1">
      <c r="A38" s="382" t="s">
        <v>482</v>
      </c>
      <c r="B38" s="386"/>
      <c r="C38" s="394"/>
      <c r="D38" s="387"/>
      <c r="E38" s="375"/>
      <c r="F38" s="388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90"/>
      <c r="T38" s="380" t="s">
        <v>378</v>
      </c>
      <c r="U38" s="379"/>
      <c r="V38" s="1616">
        <f>SUM(V31:Z37)</f>
        <v>0</v>
      </c>
      <c r="W38" s="1613"/>
      <c r="X38" s="1613"/>
      <c r="Y38" s="1613"/>
      <c r="Z38" s="1614"/>
      <c r="AA38" s="1616">
        <f>SUM(AA31:AE37)</f>
        <v>0</v>
      </c>
      <c r="AB38" s="1613"/>
      <c r="AC38" s="1613"/>
      <c r="AD38" s="1613"/>
      <c r="AE38" s="1614"/>
      <c r="AF38" s="1616">
        <f>SUM(AF31:AJ37)</f>
        <v>0</v>
      </c>
      <c r="AG38" s="1613"/>
      <c r="AH38" s="1613"/>
      <c r="AI38" s="1613"/>
      <c r="AJ38" s="1614"/>
    </row>
    <row r="39" spans="1:36" ht="21.75" customHeight="1">
      <c r="A39" s="372" t="s">
        <v>483</v>
      </c>
      <c r="B39" s="373"/>
      <c r="C39" s="374"/>
      <c r="D39" s="381"/>
      <c r="E39" s="375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90"/>
      <c r="T39" s="380" t="s">
        <v>380</v>
      </c>
      <c r="U39" s="379"/>
      <c r="V39" s="1612"/>
      <c r="W39" s="1613"/>
      <c r="X39" s="1613"/>
      <c r="Y39" s="1613"/>
      <c r="Z39" s="1614"/>
      <c r="AA39" s="1612"/>
      <c r="AB39" s="1613"/>
      <c r="AC39" s="1613"/>
      <c r="AD39" s="1613"/>
      <c r="AE39" s="1614"/>
      <c r="AF39" s="1612"/>
      <c r="AG39" s="1613"/>
      <c r="AH39" s="1613"/>
      <c r="AI39" s="1613"/>
      <c r="AJ39" s="1614"/>
    </row>
    <row r="40" spans="1:36" ht="21.75" customHeight="1">
      <c r="A40" s="382" t="s">
        <v>484</v>
      </c>
      <c r="B40" s="386"/>
      <c r="C40" s="394"/>
      <c r="D40" s="387"/>
      <c r="E40" s="375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2"/>
      <c r="T40" s="380" t="s">
        <v>382</v>
      </c>
      <c r="U40" s="379"/>
      <c r="V40" s="1616"/>
      <c r="W40" s="1613"/>
      <c r="X40" s="1613"/>
      <c r="Y40" s="1613"/>
      <c r="Z40" s="1614"/>
      <c r="AA40" s="1616"/>
      <c r="AB40" s="1613"/>
      <c r="AC40" s="1613"/>
      <c r="AD40" s="1613"/>
      <c r="AE40" s="1614"/>
      <c r="AF40" s="1616"/>
      <c r="AG40" s="1613"/>
      <c r="AH40" s="1613"/>
      <c r="AI40" s="1613"/>
      <c r="AJ40" s="1614"/>
    </row>
    <row r="41" spans="1:36" ht="21.75" customHeight="1">
      <c r="A41" s="372" t="s">
        <v>485</v>
      </c>
      <c r="B41" s="373"/>
      <c r="C41" s="374"/>
      <c r="D41" s="381"/>
      <c r="E41" s="375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2"/>
      <c r="T41" s="380" t="s">
        <v>384</v>
      </c>
      <c r="U41" s="379"/>
      <c r="V41" s="1612"/>
      <c r="W41" s="1613"/>
      <c r="X41" s="1613"/>
      <c r="Y41" s="1613"/>
      <c r="Z41" s="1614"/>
      <c r="AA41" s="1612"/>
      <c r="AB41" s="1613"/>
      <c r="AC41" s="1613"/>
      <c r="AD41" s="1613"/>
      <c r="AE41" s="1614"/>
      <c r="AF41" s="1612"/>
      <c r="AG41" s="1613"/>
      <c r="AH41" s="1613"/>
      <c r="AI41" s="1613"/>
      <c r="AJ41" s="1614"/>
    </row>
    <row r="42" spans="1:36" ht="21.75" customHeight="1">
      <c r="A42" s="382" t="s">
        <v>486</v>
      </c>
      <c r="B42" s="386"/>
      <c r="C42" s="394"/>
      <c r="D42" s="387"/>
      <c r="E42" s="375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2"/>
      <c r="T42" s="380" t="s">
        <v>386</v>
      </c>
      <c r="U42" s="379"/>
      <c r="V42" s="1616"/>
      <c r="W42" s="1613"/>
      <c r="X42" s="1613"/>
      <c r="Y42" s="1613"/>
      <c r="Z42" s="1614"/>
      <c r="AA42" s="1616"/>
      <c r="AB42" s="1613"/>
      <c r="AC42" s="1613"/>
      <c r="AD42" s="1613"/>
      <c r="AE42" s="1614"/>
      <c r="AF42" s="1616"/>
      <c r="AG42" s="1613"/>
      <c r="AH42" s="1613"/>
      <c r="AI42" s="1613"/>
      <c r="AJ42" s="1614"/>
    </row>
    <row r="43" spans="1:36" ht="21.75" customHeight="1">
      <c r="A43" s="382" t="s">
        <v>487</v>
      </c>
      <c r="B43" s="386"/>
      <c r="C43" s="394"/>
      <c r="D43" s="394"/>
      <c r="E43" s="375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4"/>
      <c r="T43" s="380" t="s">
        <v>388</v>
      </c>
      <c r="U43" s="379"/>
      <c r="V43" s="1612"/>
      <c r="W43" s="1613"/>
      <c r="X43" s="1613"/>
      <c r="Y43" s="1613"/>
      <c r="Z43" s="1614"/>
      <c r="AA43" s="1612"/>
      <c r="AB43" s="1613"/>
      <c r="AC43" s="1613"/>
      <c r="AD43" s="1613"/>
      <c r="AE43" s="1614"/>
      <c r="AF43" s="1612"/>
      <c r="AG43" s="1613"/>
      <c r="AH43" s="1613"/>
      <c r="AI43" s="1613"/>
      <c r="AJ43" s="1614"/>
    </row>
    <row r="44" spans="1:36" ht="21.75" customHeight="1">
      <c r="A44" s="372" t="s">
        <v>488</v>
      </c>
      <c r="B44" s="373"/>
      <c r="C44" s="374"/>
      <c r="D44" s="381"/>
      <c r="E44" s="375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2"/>
      <c r="T44" s="380" t="s">
        <v>390</v>
      </c>
      <c r="U44" s="379"/>
      <c r="V44" s="1612">
        <v>630744</v>
      </c>
      <c r="W44" s="1613"/>
      <c r="X44" s="1613"/>
      <c r="Y44" s="1613"/>
      <c r="Z44" s="1614"/>
      <c r="AA44" s="1612">
        <f>754467+13238</f>
        <v>767705</v>
      </c>
      <c r="AB44" s="1613"/>
      <c r="AC44" s="1613"/>
      <c r="AD44" s="1613"/>
      <c r="AE44" s="1614"/>
      <c r="AF44" s="1612">
        <v>595899</v>
      </c>
      <c r="AG44" s="1613"/>
      <c r="AH44" s="1613"/>
      <c r="AI44" s="1613"/>
      <c r="AJ44" s="1614"/>
    </row>
    <row r="45" spans="1:36" ht="21.75" customHeight="1">
      <c r="A45" s="372" t="s">
        <v>489</v>
      </c>
      <c r="B45" s="373"/>
      <c r="C45" s="374"/>
      <c r="D45" s="381"/>
      <c r="E45" s="375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90"/>
      <c r="T45" s="380" t="s">
        <v>392</v>
      </c>
      <c r="U45" s="379"/>
      <c r="V45" s="1612"/>
      <c r="W45" s="1613"/>
      <c r="X45" s="1613"/>
      <c r="Y45" s="1613"/>
      <c r="Z45" s="1614"/>
      <c r="AA45" s="1612"/>
      <c r="AB45" s="1613"/>
      <c r="AC45" s="1613"/>
      <c r="AD45" s="1613"/>
      <c r="AE45" s="1614"/>
      <c r="AF45" s="1612"/>
      <c r="AG45" s="1613"/>
      <c r="AH45" s="1613"/>
      <c r="AI45" s="1613"/>
      <c r="AJ45" s="1614"/>
    </row>
    <row r="46" spans="1:36" ht="21.75" customHeight="1">
      <c r="A46" s="372" t="s">
        <v>490</v>
      </c>
      <c r="B46" s="373"/>
      <c r="C46" s="374"/>
      <c r="D46" s="381"/>
      <c r="E46" s="3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2"/>
      <c r="T46" s="380" t="s">
        <v>394</v>
      </c>
      <c r="U46" s="379"/>
      <c r="V46" s="1612"/>
      <c r="W46" s="1613"/>
      <c r="X46" s="1613"/>
      <c r="Y46" s="1613"/>
      <c r="Z46" s="1614"/>
      <c r="AA46" s="1612"/>
      <c r="AB46" s="1613"/>
      <c r="AC46" s="1613"/>
      <c r="AD46" s="1613"/>
      <c r="AE46" s="1614"/>
      <c r="AF46" s="1612"/>
      <c r="AG46" s="1613"/>
      <c r="AH46" s="1613"/>
      <c r="AI46" s="1613"/>
      <c r="AJ46" s="1614"/>
    </row>
    <row r="47" spans="1:36" ht="21.75" customHeight="1">
      <c r="A47" s="372" t="s">
        <v>491</v>
      </c>
      <c r="B47" s="373"/>
      <c r="C47" s="374"/>
      <c r="D47" s="381"/>
      <c r="E47" s="375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90"/>
      <c r="T47" s="380" t="s">
        <v>395</v>
      </c>
      <c r="U47" s="379"/>
      <c r="V47" s="1612"/>
      <c r="W47" s="1613"/>
      <c r="X47" s="1613"/>
      <c r="Y47" s="1613"/>
      <c r="Z47" s="1614"/>
      <c r="AA47" s="1612"/>
      <c r="AB47" s="1613"/>
      <c r="AC47" s="1613"/>
      <c r="AD47" s="1613"/>
      <c r="AE47" s="1614"/>
      <c r="AF47" s="1612"/>
      <c r="AG47" s="1613"/>
      <c r="AH47" s="1613"/>
      <c r="AI47" s="1613"/>
      <c r="AJ47" s="1614"/>
    </row>
    <row r="48" spans="1:36" s="347" customFormat="1" ht="21.75" customHeight="1">
      <c r="A48" s="372" t="s">
        <v>492</v>
      </c>
      <c r="B48" s="373"/>
      <c r="C48" s="374"/>
      <c r="D48" s="381"/>
      <c r="E48" s="375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2"/>
      <c r="T48" s="380" t="s">
        <v>397</v>
      </c>
      <c r="U48" s="379"/>
      <c r="V48" s="1612"/>
      <c r="W48" s="1613"/>
      <c r="X48" s="1613"/>
      <c r="Y48" s="1613"/>
      <c r="Z48" s="1614"/>
      <c r="AA48" s="1612"/>
      <c r="AB48" s="1613"/>
      <c r="AC48" s="1613"/>
      <c r="AD48" s="1613"/>
      <c r="AE48" s="1614"/>
      <c r="AF48" s="1612"/>
      <c r="AG48" s="1613"/>
      <c r="AH48" s="1613"/>
      <c r="AI48" s="1613"/>
      <c r="AJ48" s="1614"/>
    </row>
    <row r="49" spans="1:36" ht="21.75" customHeight="1">
      <c r="A49" s="382" t="s">
        <v>493</v>
      </c>
      <c r="B49" s="386"/>
      <c r="C49" s="394"/>
      <c r="D49" s="387"/>
      <c r="E49" s="375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90"/>
      <c r="T49" s="380" t="s">
        <v>399</v>
      </c>
      <c r="U49" s="379"/>
      <c r="V49" s="1616">
        <f>SUM(V44:Z48)</f>
        <v>630744</v>
      </c>
      <c r="W49" s="1613"/>
      <c r="X49" s="1613"/>
      <c r="Y49" s="1613"/>
      <c r="Z49" s="1614"/>
      <c r="AA49" s="1616">
        <f>SUM(AA44:AE48)</f>
        <v>767705</v>
      </c>
      <c r="AB49" s="1613"/>
      <c r="AC49" s="1613"/>
      <c r="AD49" s="1613"/>
      <c r="AE49" s="1614"/>
      <c r="AF49" s="1616">
        <f>SUM(AF44:AJ48)</f>
        <v>595899</v>
      </c>
      <c r="AG49" s="1613"/>
      <c r="AH49" s="1613"/>
      <c r="AI49" s="1613"/>
      <c r="AJ49" s="1614"/>
    </row>
    <row r="50" spans="1:36" s="347" customFormat="1" ht="21.75" customHeight="1">
      <c r="A50" s="382" t="s">
        <v>494</v>
      </c>
      <c r="B50" s="373"/>
      <c r="C50" s="374"/>
      <c r="D50" s="374"/>
      <c r="E50" s="375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2"/>
      <c r="T50" s="380" t="s">
        <v>401</v>
      </c>
      <c r="U50" s="379"/>
      <c r="V50" s="1616">
        <f>V30+V49</f>
        <v>3716241</v>
      </c>
      <c r="W50" s="1613"/>
      <c r="X50" s="1613"/>
      <c r="Y50" s="1613"/>
      <c r="Z50" s="1614"/>
      <c r="AA50" s="1616">
        <f>AA30+AA49</f>
        <v>4297126</v>
      </c>
      <c r="AB50" s="1613"/>
      <c r="AC50" s="1613"/>
      <c r="AD50" s="1613"/>
      <c r="AE50" s="1614"/>
      <c r="AF50" s="1616">
        <f>AF30+AF49</f>
        <v>3131496</v>
      </c>
      <c r="AG50" s="1613"/>
      <c r="AH50" s="1613"/>
      <c r="AI50" s="1613"/>
      <c r="AJ50" s="1614"/>
    </row>
    <row r="51" spans="1:36" ht="21.75" customHeight="1">
      <c r="A51" s="372" t="s">
        <v>495</v>
      </c>
      <c r="B51" s="373"/>
      <c r="C51" s="374"/>
      <c r="D51" s="374"/>
      <c r="E51" s="375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7"/>
      <c r="T51" s="380" t="s">
        <v>496</v>
      </c>
      <c r="U51" s="379"/>
      <c r="V51" s="1612"/>
      <c r="W51" s="1613"/>
      <c r="X51" s="1613"/>
      <c r="Y51" s="1613"/>
      <c r="Z51" s="1614"/>
      <c r="AA51" s="1612">
        <v>12500</v>
      </c>
      <c r="AB51" s="1613"/>
      <c r="AC51" s="1613"/>
      <c r="AD51" s="1613"/>
      <c r="AE51" s="1614"/>
      <c r="AF51" s="1612">
        <v>5000</v>
      </c>
      <c r="AG51" s="1613"/>
      <c r="AH51" s="1613"/>
      <c r="AI51" s="1613"/>
      <c r="AJ51" s="1614"/>
    </row>
    <row r="52" spans="1:36" ht="21.75" customHeight="1">
      <c r="A52" s="372" t="s">
        <v>497</v>
      </c>
      <c r="B52" s="373"/>
      <c r="C52" s="374"/>
      <c r="D52" s="374"/>
      <c r="E52" s="375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  <c r="T52" s="380" t="s">
        <v>498</v>
      </c>
      <c r="U52" s="379"/>
      <c r="V52" s="1612"/>
      <c r="W52" s="1613"/>
      <c r="X52" s="1613"/>
      <c r="Y52" s="1613"/>
      <c r="Z52" s="1614"/>
      <c r="AA52" s="1612"/>
      <c r="AB52" s="1613"/>
      <c r="AC52" s="1613"/>
      <c r="AD52" s="1613"/>
      <c r="AE52" s="1614"/>
      <c r="AF52" s="1612"/>
      <c r="AG52" s="1613"/>
      <c r="AH52" s="1613"/>
      <c r="AI52" s="1613"/>
      <c r="AJ52" s="1614"/>
    </row>
    <row r="53" spans="1:36" ht="21.75" customHeight="1">
      <c r="A53" s="372" t="s">
        <v>499</v>
      </c>
      <c r="B53" s="373"/>
      <c r="C53" s="374"/>
      <c r="D53" s="374"/>
      <c r="E53" s="375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7"/>
      <c r="T53" s="380" t="s">
        <v>500</v>
      </c>
      <c r="U53" s="379"/>
      <c r="V53" s="1612"/>
      <c r="W53" s="1613"/>
      <c r="X53" s="1613"/>
      <c r="Y53" s="1613"/>
      <c r="Z53" s="1614"/>
      <c r="AA53" s="1612"/>
      <c r="AB53" s="1613"/>
      <c r="AC53" s="1613"/>
      <c r="AD53" s="1613"/>
      <c r="AE53" s="1614"/>
      <c r="AF53" s="1612"/>
      <c r="AG53" s="1613"/>
      <c r="AH53" s="1613"/>
      <c r="AI53" s="1613"/>
      <c r="AJ53" s="1614"/>
    </row>
    <row r="54" spans="1:36" ht="21.75" customHeight="1">
      <c r="A54" s="372" t="s">
        <v>501</v>
      </c>
      <c r="B54" s="373"/>
      <c r="C54" s="374"/>
      <c r="D54" s="374"/>
      <c r="E54" s="375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7"/>
      <c r="T54" s="380" t="s">
        <v>502</v>
      </c>
      <c r="U54" s="379"/>
      <c r="V54" s="1612"/>
      <c r="W54" s="1613"/>
      <c r="X54" s="1613"/>
      <c r="Y54" s="1613"/>
      <c r="Z54" s="1614"/>
      <c r="AA54" s="1612"/>
      <c r="AB54" s="1613"/>
      <c r="AC54" s="1613"/>
      <c r="AD54" s="1613"/>
      <c r="AE54" s="1614"/>
      <c r="AF54" s="1612"/>
      <c r="AG54" s="1613"/>
      <c r="AH54" s="1613"/>
      <c r="AI54" s="1613"/>
      <c r="AJ54" s="1614"/>
    </row>
    <row r="55" spans="1:36" ht="21.75" customHeight="1">
      <c r="A55" s="382" t="s">
        <v>503</v>
      </c>
      <c r="B55" s="386"/>
      <c r="C55" s="394"/>
      <c r="D55" s="394"/>
      <c r="E55" s="375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80" t="s">
        <v>504</v>
      </c>
      <c r="U55" s="379"/>
      <c r="V55" s="1616">
        <f>SUM(V51:Z54)</f>
        <v>0</v>
      </c>
      <c r="W55" s="1613"/>
      <c r="X55" s="1613"/>
      <c r="Y55" s="1613"/>
      <c r="Z55" s="1614"/>
      <c r="AA55" s="1616">
        <f>SUM(AA51:AE54)</f>
        <v>12500</v>
      </c>
      <c r="AB55" s="1613"/>
      <c r="AC55" s="1613"/>
      <c r="AD55" s="1613"/>
      <c r="AE55" s="1614"/>
      <c r="AF55" s="1616">
        <f>SUM(AF51:AJ54)</f>
        <v>5000</v>
      </c>
      <c r="AG55" s="1613"/>
      <c r="AH55" s="1613"/>
      <c r="AI55" s="1613"/>
      <c r="AJ55" s="1614"/>
    </row>
    <row r="56" spans="1:36" s="347" customFormat="1" ht="21.75" customHeight="1">
      <c r="A56" s="395" t="s">
        <v>505</v>
      </c>
      <c r="B56" s="386"/>
      <c r="C56" s="394"/>
      <c r="D56" s="394"/>
      <c r="E56" s="375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7"/>
      <c r="T56" s="380" t="s">
        <v>506</v>
      </c>
      <c r="U56" s="379"/>
      <c r="V56" s="1616">
        <f>V50+V55</f>
        <v>3716241</v>
      </c>
      <c r="W56" s="1613"/>
      <c r="X56" s="1613"/>
      <c r="Y56" s="1613"/>
      <c r="Z56" s="1614"/>
      <c r="AA56" s="1616">
        <f>AA50+AA55</f>
        <v>4309626</v>
      </c>
      <c r="AB56" s="1613"/>
      <c r="AC56" s="1613"/>
      <c r="AD56" s="1613"/>
      <c r="AE56" s="1614"/>
      <c r="AF56" s="1616">
        <f>AF50+AF55</f>
        <v>3136496</v>
      </c>
      <c r="AG56" s="1613"/>
      <c r="AH56" s="1613"/>
      <c r="AI56" s="1613"/>
      <c r="AJ56" s="1614"/>
    </row>
    <row r="57" spans="1:20" ht="21.75" customHeight="1">
      <c r="A57" s="396"/>
      <c r="B57" s="396"/>
      <c r="C57" s="396"/>
      <c r="D57" s="396"/>
      <c r="T57" s="397"/>
    </row>
    <row r="58" spans="1:4" ht="21.75" customHeight="1">
      <c r="A58" s="396"/>
      <c r="B58" s="396"/>
      <c r="C58" s="396"/>
      <c r="D58" s="396"/>
    </row>
    <row r="59" spans="1:4" ht="21.75" customHeight="1">
      <c r="A59" s="396"/>
      <c r="B59" s="396"/>
      <c r="C59" s="396"/>
      <c r="D59" s="396"/>
    </row>
    <row r="60" spans="1:4" ht="21.75" customHeight="1">
      <c r="A60" s="396"/>
      <c r="B60" s="396"/>
      <c r="C60" s="396"/>
      <c r="D60" s="396"/>
    </row>
    <row r="61" spans="1:4" ht="21.75" customHeight="1">
      <c r="A61" s="396"/>
      <c r="B61" s="396"/>
      <c r="C61" s="396"/>
      <c r="D61" s="396"/>
    </row>
    <row r="62" spans="1:4" ht="21.75" customHeight="1">
      <c r="A62" s="396"/>
      <c r="B62" s="396"/>
      <c r="C62" s="396"/>
      <c r="D62" s="396"/>
    </row>
    <row r="63" spans="1:4" ht="21.75" customHeight="1">
      <c r="A63" s="396"/>
      <c r="B63" s="396"/>
      <c r="C63" s="396"/>
      <c r="D63" s="396"/>
    </row>
    <row r="64" spans="1:4" ht="21.75" customHeight="1">
      <c r="A64" s="396"/>
      <c r="B64" s="396"/>
      <c r="C64" s="396"/>
      <c r="D64" s="396"/>
    </row>
    <row r="65" spans="1:4" ht="21.75" customHeight="1">
      <c r="A65" s="396"/>
      <c r="B65" s="396"/>
      <c r="C65" s="396"/>
      <c r="D65" s="396"/>
    </row>
    <row r="66" spans="1:4" ht="21.75" customHeight="1">
      <c r="A66" s="396"/>
      <c r="B66" s="396"/>
      <c r="C66" s="396"/>
      <c r="D66" s="396"/>
    </row>
    <row r="67" spans="1:4" ht="21.75" customHeight="1">
      <c r="A67" s="396"/>
      <c r="B67" s="396"/>
      <c r="C67" s="396"/>
      <c r="D67" s="396"/>
    </row>
    <row r="68" spans="1:4" ht="21.75" customHeight="1">
      <c r="A68" s="396"/>
      <c r="B68" s="396"/>
      <c r="C68" s="396"/>
      <c r="D68" s="396"/>
    </row>
    <row r="69" spans="1:4" ht="21.75" customHeight="1">
      <c r="A69" s="396"/>
      <c r="B69" s="396"/>
      <c r="C69" s="396"/>
      <c r="D69" s="396"/>
    </row>
    <row r="70" spans="1:4" ht="21.75" customHeight="1">
      <c r="A70" s="396"/>
      <c r="B70" s="396"/>
      <c r="C70" s="396"/>
      <c r="D70" s="396"/>
    </row>
    <row r="71" spans="1:4" ht="21.75" customHeight="1">
      <c r="A71" s="396"/>
      <c r="B71" s="396"/>
      <c r="C71" s="396"/>
      <c r="D71" s="396"/>
    </row>
    <row r="72" spans="1:4" ht="21.75" customHeight="1">
      <c r="A72" s="396"/>
      <c r="B72" s="396"/>
      <c r="C72" s="396"/>
      <c r="D72" s="396"/>
    </row>
    <row r="73" spans="1:4" ht="21.75" customHeight="1">
      <c r="A73" s="396"/>
      <c r="B73" s="396"/>
      <c r="C73" s="396"/>
      <c r="D73" s="396"/>
    </row>
    <row r="74" spans="1:4" ht="21.75" customHeight="1">
      <c r="A74" s="396"/>
      <c r="B74" s="396"/>
      <c r="C74" s="396"/>
      <c r="D74" s="396"/>
    </row>
    <row r="75" spans="1:4" ht="21.75" customHeight="1">
      <c r="A75" s="396"/>
      <c r="B75" s="396"/>
      <c r="C75" s="396"/>
      <c r="D75" s="396"/>
    </row>
    <row r="76" spans="1:4" ht="21.75" customHeight="1">
      <c r="A76" s="396"/>
      <c r="B76" s="396"/>
      <c r="C76" s="396"/>
      <c r="D76" s="396"/>
    </row>
    <row r="77" spans="1:4" ht="21.75" customHeight="1">
      <c r="A77" s="396"/>
      <c r="B77" s="396"/>
      <c r="C77" s="396"/>
      <c r="D77" s="396"/>
    </row>
    <row r="78" spans="1:4" ht="21.75" customHeight="1">
      <c r="A78" s="396"/>
      <c r="B78" s="396"/>
      <c r="C78" s="396"/>
      <c r="D78" s="396"/>
    </row>
    <row r="79" spans="1:4" ht="21.75" customHeight="1">
      <c r="A79" s="396"/>
      <c r="B79" s="396"/>
      <c r="C79" s="396"/>
      <c r="D79" s="396"/>
    </row>
    <row r="80" spans="1:4" ht="21.75" customHeight="1">
      <c r="A80" s="396"/>
      <c r="B80" s="396"/>
      <c r="C80" s="396"/>
      <c r="D80" s="396"/>
    </row>
    <row r="81" spans="1:4" ht="21.75" customHeight="1">
      <c r="A81" s="396"/>
      <c r="B81" s="396"/>
      <c r="C81" s="396"/>
      <c r="D81" s="396"/>
    </row>
    <row r="82" spans="1:4" ht="21.75" customHeight="1">
      <c r="A82" s="396"/>
      <c r="B82" s="396"/>
      <c r="C82" s="396"/>
      <c r="D82" s="396"/>
    </row>
    <row r="83" spans="1:4" ht="21.75" customHeight="1">
      <c r="A83" s="396"/>
      <c r="B83" s="396"/>
      <c r="C83" s="396"/>
      <c r="D83" s="396"/>
    </row>
    <row r="84" spans="1:4" ht="21.75" customHeight="1">
      <c r="A84" s="396"/>
      <c r="B84" s="396"/>
      <c r="C84" s="396"/>
      <c r="D84" s="396"/>
    </row>
    <row r="85" spans="1:4" ht="21.75" customHeight="1">
      <c r="A85" s="396"/>
      <c r="B85" s="396"/>
      <c r="C85" s="396"/>
      <c r="D85" s="396"/>
    </row>
    <row r="86" spans="1:4" ht="21.75" customHeight="1">
      <c r="A86" s="396"/>
      <c r="B86" s="396"/>
      <c r="C86" s="396"/>
      <c r="D86" s="396"/>
    </row>
    <row r="87" spans="1:4" ht="21.75" customHeight="1">
      <c r="A87" s="396"/>
      <c r="B87" s="396"/>
      <c r="C87" s="396"/>
      <c r="D87" s="396"/>
    </row>
    <row r="88" spans="1:4" ht="21.75" customHeight="1">
      <c r="A88" s="396"/>
      <c r="B88" s="396"/>
      <c r="C88" s="396"/>
      <c r="D88" s="396"/>
    </row>
    <row r="89" spans="1:4" ht="21.75" customHeight="1">
      <c r="A89" s="396"/>
      <c r="B89" s="396"/>
      <c r="C89" s="396"/>
      <c r="D89" s="396"/>
    </row>
    <row r="90" spans="1:4" ht="21.75" customHeight="1">
      <c r="A90" s="396"/>
      <c r="B90" s="396"/>
      <c r="C90" s="396"/>
      <c r="D90" s="396"/>
    </row>
    <row r="91" spans="1:4" ht="21.75" customHeight="1">
      <c r="A91" s="396"/>
      <c r="B91" s="396"/>
      <c r="C91" s="396"/>
      <c r="D91" s="396"/>
    </row>
    <row r="92" spans="1:4" ht="21.75" customHeight="1">
      <c r="A92" s="396"/>
      <c r="B92" s="396"/>
      <c r="C92" s="396"/>
      <c r="D92" s="396"/>
    </row>
    <row r="93" spans="1:4" ht="21.75" customHeight="1">
      <c r="A93" s="396"/>
      <c r="B93" s="396"/>
      <c r="C93" s="396"/>
      <c r="D93" s="396"/>
    </row>
    <row r="94" spans="1:4" ht="21.75" customHeight="1">
      <c r="A94" s="396"/>
      <c r="B94" s="396"/>
      <c r="C94" s="396"/>
      <c r="D94" s="396"/>
    </row>
    <row r="95" spans="1:4" ht="21.75" customHeight="1">
      <c r="A95" s="396"/>
      <c r="B95" s="396"/>
      <c r="C95" s="396"/>
      <c r="D95" s="396"/>
    </row>
    <row r="96" spans="1:4" ht="21.75" customHeight="1">
      <c r="A96" s="396"/>
      <c r="B96" s="396"/>
      <c r="C96" s="396"/>
      <c r="D96" s="396"/>
    </row>
    <row r="97" spans="1:4" ht="21.75" customHeight="1">
      <c r="A97" s="396"/>
      <c r="B97" s="396"/>
      <c r="C97" s="396"/>
      <c r="D97" s="396"/>
    </row>
    <row r="98" spans="1:4" ht="21.75" customHeight="1">
      <c r="A98" s="396"/>
      <c r="B98" s="396"/>
      <c r="C98" s="396"/>
      <c r="D98" s="396"/>
    </row>
    <row r="99" spans="1:4" ht="21.75" customHeight="1">
      <c r="A99" s="396"/>
      <c r="B99" s="396"/>
      <c r="C99" s="396"/>
      <c r="D99" s="396"/>
    </row>
    <row r="100" spans="1:4" ht="21.75" customHeight="1">
      <c r="A100" s="396"/>
      <c r="B100" s="396"/>
      <c r="C100" s="396"/>
      <c r="D100" s="396"/>
    </row>
    <row r="101" spans="1:4" ht="21.75" customHeight="1">
      <c r="A101" s="396"/>
      <c r="B101" s="396"/>
      <c r="C101" s="396"/>
      <c r="D101" s="396"/>
    </row>
    <row r="102" spans="1:4" ht="21.75" customHeight="1">
      <c r="A102" s="396"/>
      <c r="B102" s="396"/>
      <c r="C102" s="396"/>
      <c r="D102" s="396"/>
    </row>
    <row r="103" spans="1:4" ht="21.75" customHeight="1">
      <c r="A103" s="396"/>
      <c r="B103" s="396"/>
      <c r="C103" s="396"/>
      <c r="D103" s="396"/>
    </row>
    <row r="104" spans="1:4" ht="21.75" customHeight="1">
      <c r="A104" s="396"/>
      <c r="B104" s="396"/>
      <c r="C104" s="396"/>
      <c r="D104" s="396"/>
    </row>
    <row r="105" spans="1:4" ht="21.75" customHeight="1">
      <c r="A105" s="396"/>
      <c r="B105" s="396"/>
      <c r="C105" s="396"/>
      <c r="D105" s="396"/>
    </row>
    <row r="106" spans="1:4" ht="21.75" customHeight="1">
      <c r="A106" s="396"/>
      <c r="B106" s="396"/>
      <c r="C106" s="396"/>
      <c r="D106" s="396"/>
    </row>
    <row r="107" spans="1:4" ht="21.75" customHeight="1">
      <c r="A107" s="396"/>
      <c r="B107" s="396"/>
      <c r="C107" s="396"/>
      <c r="D107" s="396"/>
    </row>
    <row r="108" spans="1:4" ht="21.75" customHeight="1">
      <c r="A108" s="396"/>
      <c r="B108" s="396"/>
      <c r="C108" s="396"/>
      <c r="D108" s="396"/>
    </row>
    <row r="109" spans="1:4" ht="21.75" customHeight="1">
      <c r="A109" s="396"/>
      <c r="B109" s="396"/>
      <c r="C109" s="396"/>
      <c r="D109" s="396"/>
    </row>
    <row r="110" spans="1:4" ht="21.75" customHeight="1">
      <c r="A110" s="396"/>
      <c r="B110" s="396"/>
      <c r="C110" s="396"/>
      <c r="D110" s="396"/>
    </row>
    <row r="111" spans="1:4" ht="21.75" customHeight="1">
      <c r="A111" s="396"/>
      <c r="B111" s="396"/>
      <c r="C111" s="396"/>
      <c r="D111" s="396"/>
    </row>
    <row r="112" spans="1:4" ht="21.75" customHeight="1">
      <c r="A112" s="396"/>
      <c r="B112" s="396"/>
      <c r="C112" s="396"/>
      <c r="D112" s="396"/>
    </row>
    <row r="113" spans="1:4" ht="21.75" customHeight="1">
      <c r="A113" s="396"/>
      <c r="B113" s="396"/>
      <c r="C113" s="396"/>
      <c r="D113" s="396"/>
    </row>
    <row r="114" spans="1:4" ht="21.75" customHeight="1">
      <c r="A114" s="396"/>
      <c r="B114" s="396"/>
      <c r="C114" s="396"/>
      <c r="D114" s="396"/>
    </row>
    <row r="115" spans="1:4" ht="21.75" customHeight="1">
      <c r="A115" s="396"/>
      <c r="B115" s="396"/>
      <c r="C115" s="396"/>
      <c r="D115" s="396"/>
    </row>
    <row r="116" spans="1:4" ht="21.75" customHeight="1">
      <c r="A116" s="396"/>
      <c r="B116" s="396"/>
      <c r="C116" s="396"/>
      <c r="D116" s="396"/>
    </row>
    <row r="117" spans="1:4" ht="21.75" customHeight="1">
      <c r="A117" s="396"/>
      <c r="B117" s="396"/>
      <c r="C117" s="396"/>
      <c r="D117" s="396"/>
    </row>
    <row r="118" spans="1:4" ht="21.75" customHeight="1">
      <c r="A118" s="396"/>
      <c r="B118" s="396"/>
      <c r="C118" s="396"/>
      <c r="D118" s="396"/>
    </row>
    <row r="119" spans="1:4" ht="21.75" customHeight="1">
      <c r="A119" s="396"/>
      <c r="B119" s="396"/>
      <c r="C119" s="396"/>
      <c r="D119" s="396"/>
    </row>
    <row r="120" spans="1:4" ht="21.75" customHeight="1">
      <c r="A120" s="396"/>
      <c r="B120" s="396"/>
      <c r="C120" s="396"/>
      <c r="D120" s="396"/>
    </row>
    <row r="121" spans="1:4" ht="21.75" customHeight="1">
      <c r="A121" s="396"/>
      <c r="B121" s="396"/>
      <c r="C121" s="396"/>
      <c r="D121" s="396"/>
    </row>
    <row r="122" spans="1:4" ht="21.75" customHeight="1">
      <c r="A122" s="396"/>
      <c r="B122" s="396"/>
      <c r="C122" s="396"/>
      <c r="D122" s="396"/>
    </row>
    <row r="123" spans="1:4" ht="21.75" customHeight="1">
      <c r="A123" s="396"/>
      <c r="B123" s="396"/>
      <c r="C123" s="396"/>
      <c r="D123" s="396"/>
    </row>
    <row r="124" spans="1:4" ht="21.75" customHeight="1">
      <c r="A124" s="396"/>
      <c r="B124" s="396"/>
      <c r="C124" s="396"/>
      <c r="D124" s="396"/>
    </row>
    <row r="125" spans="1:4" ht="21.75" customHeight="1">
      <c r="A125" s="396"/>
      <c r="B125" s="396"/>
      <c r="C125" s="396"/>
      <c r="D125" s="396"/>
    </row>
    <row r="126" spans="1:4" ht="21.75" customHeight="1">
      <c r="A126" s="396"/>
      <c r="B126" s="396"/>
      <c r="C126" s="396"/>
      <c r="D126" s="396"/>
    </row>
    <row r="127" spans="1:4" ht="21.75" customHeight="1">
      <c r="A127" s="396"/>
      <c r="B127" s="396"/>
      <c r="C127" s="396"/>
      <c r="D127" s="396"/>
    </row>
    <row r="128" spans="1:4" ht="21.75" customHeight="1">
      <c r="A128" s="396"/>
      <c r="B128" s="396"/>
      <c r="C128" s="396"/>
      <c r="D128" s="396"/>
    </row>
    <row r="129" spans="1:4" ht="21.75" customHeight="1">
      <c r="A129" s="396"/>
      <c r="B129" s="396"/>
      <c r="C129" s="396"/>
      <c r="D129" s="396"/>
    </row>
    <row r="130" spans="1:4" ht="21.75" customHeight="1">
      <c r="A130" s="396"/>
      <c r="B130" s="396"/>
      <c r="C130" s="396"/>
      <c r="D130" s="396"/>
    </row>
    <row r="131" spans="1:4" ht="21.75" customHeight="1">
      <c r="A131" s="396"/>
      <c r="B131" s="396"/>
      <c r="C131" s="396"/>
      <c r="D131" s="396"/>
    </row>
    <row r="132" spans="1:4" ht="21.75" customHeight="1">
      <c r="A132" s="396"/>
      <c r="B132" s="396"/>
      <c r="C132" s="396"/>
      <c r="D132" s="396"/>
    </row>
    <row r="133" spans="1:4" ht="21.75" customHeight="1">
      <c r="A133" s="396"/>
      <c r="B133" s="396"/>
      <c r="C133" s="396"/>
      <c r="D133" s="396"/>
    </row>
    <row r="134" spans="1:4" ht="21.75" customHeight="1">
      <c r="A134" s="396"/>
      <c r="B134" s="396"/>
      <c r="C134" s="396"/>
      <c r="D134" s="396"/>
    </row>
    <row r="135" spans="1:4" ht="21.75" customHeight="1">
      <c r="A135" s="396"/>
      <c r="B135" s="396"/>
      <c r="C135" s="396"/>
      <c r="D135" s="396"/>
    </row>
    <row r="136" spans="1:4" ht="21.75" customHeight="1">
      <c r="A136" s="396"/>
      <c r="B136" s="396"/>
      <c r="C136" s="396"/>
      <c r="D136" s="396"/>
    </row>
    <row r="137" spans="1:4" ht="21.75" customHeight="1">
      <c r="A137" s="396"/>
      <c r="B137" s="396"/>
      <c r="C137" s="396"/>
      <c r="D137" s="396"/>
    </row>
    <row r="138" spans="1:4" ht="21.75" customHeight="1">
      <c r="A138" s="396"/>
      <c r="B138" s="396"/>
      <c r="C138" s="396"/>
      <c r="D138" s="396"/>
    </row>
    <row r="139" spans="1:4" ht="21.75" customHeight="1">
      <c r="A139" s="396"/>
      <c r="B139" s="396"/>
      <c r="C139" s="396"/>
      <c r="D139" s="396"/>
    </row>
    <row r="140" spans="1:4" ht="21.75" customHeight="1">
      <c r="A140" s="396"/>
      <c r="B140" s="396"/>
      <c r="C140" s="396"/>
      <c r="D140" s="396"/>
    </row>
    <row r="141" spans="1:4" ht="21.75" customHeight="1">
      <c r="A141" s="396"/>
      <c r="B141" s="396"/>
      <c r="C141" s="396"/>
      <c r="D141" s="396"/>
    </row>
    <row r="142" spans="1:4" ht="21.75" customHeight="1">
      <c r="A142" s="396"/>
      <c r="B142" s="396"/>
      <c r="C142" s="396"/>
      <c r="D142" s="396"/>
    </row>
    <row r="143" spans="1:4" ht="21.75" customHeight="1">
      <c r="A143" s="396"/>
      <c r="B143" s="396"/>
      <c r="C143" s="396"/>
      <c r="D143" s="396"/>
    </row>
    <row r="144" spans="1:4" ht="21.75" customHeight="1">
      <c r="A144" s="396"/>
      <c r="B144" s="396"/>
      <c r="C144" s="396"/>
      <c r="D144" s="396"/>
    </row>
    <row r="145" spans="1:4" ht="21.75" customHeight="1">
      <c r="A145" s="396"/>
      <c r="B145" s="396"/>
      <c r="C145" s="396"/>
      <c r="D145" s="396"/>
    </row>
    <row r="146" spans="1:4" ht="21.75" customHeight="1">
      <c r="A146" s="396"/>
      <c r="B146" s="396"/>
      <c r="C146" s="396"/>
      <c r="D146" s="396"/>
    </row>
    <row r="147" spans="1:4" ht="21.75" customHeight="1">
      <c r="A147" s="396"/>
      <c r="B147" s="396"/>
      <c r="C147" s="396"/>
      <c r="D147" s="396"/>
    </row>
    <row r="148" spans="1:4" ht="21.75" customHeight="1">
      <c r="A148" s="396"/>
      <c r="B148" s="396"/>
      <c r="C148" s="396"/>
      <c r="D148" s="396"/>
    </row>
    <row r="149" spans="1:4" ht="21.75" customHeight="1">
      <c r="A149" s="396"/>
      <c r="B149" s="396"/>
      <c r="C149" s="396"/>
      <c r="D149" s="396"/>
    </row>
    <row r="150" spans="1:4" ht="21.75" customHeight="1">
      <c r="A150" s="396"/>
      <c r="B150" s="396"/>
      <c r="C150" s="396"/>
      <c r="D150" s="396"/>
    </row>
    <row r="151" spans="1:4" ht="21.75" customHeight="1">
      <c r="A151" s="396"/>
      <c r="B151" s="396"/>
      <c r="C151" s="396"/>
      <c r="D151" s="396"/>
    </row>
    <row r="152" spans="1:4" ht="21.75" customHeight="1">
      <c r="A152" s="396"/>
      <c r="B152" s="396"/>
      <c r="C152" s="396"/>
      <c r="D152" s="396"/>
    </row>
    <row r="153" spans="1:4" ht="21.75" customHeight="1">
      <c r="A153" s="396"/>
      <c r="B153" s="396"/>
      <c r="C153" s="396"/>
      <c r="D153" s="396"/>
    </row>
    <row r="154" spans="1:4" ht="12.75">
      <c r="A154" s="396"/>
      <c r="B154" s="396"/>
      <c r="C154" s="396"/>
      <c r="D154" s="396"/>
    </row>
    <row r="155" spans="1:4" ht="12.75">
      <c r="A155" s="396"/>
      <c r="B155" s="396"/>
      <c r="C155" s="396"/>
      <c r="D155" s="396"/>
    </row>
    <row r="156" spans="1:4" ht="12.75">
      <c r="A156" s="396"/>
      <c r="B156" s="396"/>
      <c r="C156" s="396"/>
      <c r="D156" s="396"/>
    </row>
    <row r="157" spans="1:4" ht="12.75">
      <c r="A157" s="396"/>
      <c r="B157" s="396"/>
      <c r="C157" s="396"/>
      <c r="D157" s="396"/>
    </row>
    <row r="158" spans="1:4" ht="12.75">
      <c r="A158" s="396"/>
      <c r="B158" s="396"/>
      <c r="C158" s="396"/>
      <c r="D158" s="396"/>
    </row>
    <row r="159" spans="1:4" ht="12.75">
      <c r="A159" s="396"/>
      <c r="B159" s="396"/>
      <c r="C159" s="396"/>
      <c r="D159" s="396"/>
    </row>
    <row r="160" spans="1:4" ht="12.75">
      <c r="A160" s="396"/>
      <c r="B160" s="396"/>
      <c r="C160" s="396"/>
      <c r="D160" s="396"/>
    </row>
  </sheetData>
  <mergeCells count="118"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AB8:AJ8"/>
    <mergeCell ref="V18:Z18"/>
    <mergeCell ref="AA18:AE18"/>
    <mergeCell ref="AF18:AJ1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00"/>
  <sheetViews>
    <sheetView workbookViewId="0" topLeftCell="J4">
      <selection activeCell="AL87" sqref="AL87"/>
    </sheetView>
  </sheetViews>
  <sheetFormatPr defaultColWidth="9.140625" defaultRowHeight="12.75"/>
  <cols>
    <col min="1" max="6" width="3.28125" style="403" customWidth="1"/>
    <col min="7" max="7" width="3.7109375" style="403" customWidth="1"/>
    <col min="8" max="11" width="3.28125" style="403" customWidth="1"/>
    <col min="12" max="12" width="3.57421875" style="403" customWidth="1"/>
    <col min="13" max="13" width="3.28125" style="403" customWidth="1"/>
    <col min="14" max="15" width="3.421875" style="403" customWidth="1"/>
    <col min="16" max="19" width="3.28125" style="403" customWidth="1"/>
    <col min="20" max="20" width="1.7109375" style="403" customWidth="1"/>
    <col min="21" max="21" width="3.57421875" style="403" customWidth="1"/>
    <col min="22" max="36" width="3.28125" style="403" customWidth="1"/>
    <col min="37" max="16384" width="9.140625" style="403" customWidth="1"/>
  </cols>
  <sheetData>
    <row r="1" spans="1:36" ht="16.5" customHeight="1" thickBot="1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400"/>
      <c r="O1" s="401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I1" s="404"/>
      <c r="AJ1" s="405"/>
    </row>
    <row r="2" spans="1:36" ht="13.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6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I2" s="408" t="s">
        <v>251</v>
      </c>
      <c r="AJ2" s="409"/>
    </row>
    <row r="3" spans="1:36" ht="24" customHeight="1">
      <c r="A3" s="410" t="s">
        <v>507</v>
      </c>
      <c r="B3" s="411"/>
      <c r="C3" s="410"/>
      <c r="D3" s="412"/>
      <c r="E3" s="411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2"/>
      <c r="AJ3" s="413"/>
    </row>
    <row r="4" spans="1:36" ht="21" customHeight="1">
      <c r="A4" s="410" t="s">
        <v>508</v>
      </c>
      <c r="B4" s="411"/>
      <c r="C4" s="410"/>
      <c r="D4" s="411"/>
      <c r="E4" s="410"/>
      <c r="F4" s="411"/>
      <c r="G4" s="410"/>
      <c r="H4" s="412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2"/>
      <c r="AG4" s="412"/>
      <c r="AH4" s="412"/>
      <c r="AI4" s="412"/>
      <c r="AJ4" s="413"/>
    </row>
    <row r="5" spans="1:36" ht="23.25" customHeight="1">
      <c r="A5" s="410" t="s">
        <v>509</v>
      </c>
      <c r="B5" s="412"/>
      <c r="C5" s="410"/>
      <c r="D5" s="412"/>
      <c r="E5" s="412"/>
      <c r="F5" s="412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3"/>
      <c r="AH5" s="412"/>
      <c r="AI5" s="413"/>
      <c r="AJ5" s="413"/>
    </row>
    <row r="6" spans="1:36" ht="21" customHeight="1">
      <c r="A6" s="410" t="s">
        <v>510</v>
      </c>
      <c r="B6" s="412"/>
      <c r="C6" s="412"/>
      <c r="D6" s="412"/>
      <c r="E6" s="412"/>
      <c r="F6" s="412"/>
      <c r="G6" s="413"/>
      <c r="H6" s="413"/>
      <c r="I6" s="413"/>
      <c r="J6" s="413"/>
      <c r="K6" s="412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2"/>
      <c r="AD6" s="413"/>
      <c r="AE6" s="413"/>
      <c r="AF6" s="412"/>
      <c r="AG6" s="412"/>
      <c r="AH6" s="413"/>
      <c r="AI6" s="413"/>
      <c r="AJ6" s="413"/>
    </row>
    <row r="7" spans="1:36" ht="21" customHeight="1">
      <c r="A7" s="410" t="s">
        <v>511</v>
      </c>
      <c r="B7" s="412"/>
      <c r="C7" s="412"/>
      <c r="D7" s="412"/>
      <c r="E7" s="412"/>
      <c r="F7" s="412"/>
      <c r="G7" s="413"/>
      <c r="H7" s="413"/>
      <c r="I7" s="413"/>
      <c r="J7" s="413"/>
      <c r="K7" s="412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/>
      <c r="AD7" s="413"/>
      <c r="AE7" s="413"/>
      <c r="AF7" s="412"/>
      <c r="AG7" s="412"/>
      <c r="AH7" s="413"/>
      <c r="AI7" s="413"/>
      <c r="AJ7" s="413"/>
    </row>
    <row r="8" spans="28:36" ht="20.25" customHeight="1">
      <c r="AB8" s="1641" t="s">
        <v>512</v>
      </c>
      <c r="AC8" s="1641"/>
      <c r="AD8" s="1641"/>
      <c r="AE8" s="1641"/>
      <c r="AF8" s="1641"/>
      <c r="AG8" s="1641"/>
      <c r="AH8" s="1641"/>
      <c r="AI8" s="1641"/>
      <c r="AJ8" s="1641"/>
    </row>
    <row r="9" spans="18:36" ht="12.75">
      <c r="R9" s="414"/>
      <c r="AB9" s="415" t="s">
        <v>255</v>
      </c>
      <c r="AC9" s="415"/>
      <c r="AD9" s="415"/>
      <c r="AE9" s="415"/>
      <c r="AF9" s="415"/>
      <c r="AG9" s="415"/>
      <c r="AH9" s="415"/>
      <c r="AI9" s="415"/>
      <c r="AJ9" s="415"/>
    </row>
    <row r="10" ht="9.75" customHeight="1" thickBot="1"/>
    <row r="11" spans="1:36" ht="15.75" customHeight="1" thickBot="1">
      <c r="A11" s="416">
        <v>5</v>
      </c>
      <c r="B11" s="417">
        <v>1</v>
      </c>
      <c r="C11" s="417">
        <v>3</v>
      </c>
      <c r="D11" s="417">
        <v>0</v>
      </c>
      <c r="E11" s="417">
        <v>0</v>
      </c>
      <c r="F11" s="418">
        <v>9</v>
      </c>
      <c r="H11" s="416">
        <v>1</v>
      </c>
      <c r="I11" s="417">
        <v>2</v>
      </c>
      <c r="J11" s="417">
        <v>5</v>
      </c>
      <c r="K11" s="418">
        <v>4</v>
      </c>
      <c r="M11" s="416">
        <v>0</v>
      </c>
      <c r="N11" s="418">
        <v>1</v>
      </c>
      <c r="P11" s="416">
        <v>2</v>
      </c>
      <c r="Q11" s="417">
        <v>8</v>
      </c>
      <c r="R11" s="417">
        <v>0</v>
      </c>
      <c r="S11" s="418">
        <v>0</v>
      </c>
      <c r="T11" s="419"/>
      <c r="U11" s="420">
        <v>7</v>
      </c>
      <c r="V11" s="421">
        <v>5</v>
      </c>
      <c r="W11" s="421">
        <v>1</v>
      </c>
      <c r="X11" s="421">
        <v>1</v>
      </c>
      <c r="Y11" s="421">
        <v>1</v>
      </c>
      <c r="Z11" s="422">
        <v>5</v>
      </c>
      <c r="AB11" s="423">
        <v>0</v>
      </c>
      <c r="AC11" s="424">
        <v>6</v>
      </c>
      <c r="AE11" s="425">
        <v>2</v>
      </c>
      <c r="AF11" s="426">
        <v>0</v>
      </c>
      <c r="AG11" s="426">
        <v>0</v>
      </c>
      <c r="AH11" s="427">
        <v>5</v>
      </c>
      <c r="AJ11" s="428">
        <v>2</v>
      </c>
    </row>
    <row r="12" spans="1:36" ht="38.25" customHeight="1">
      <c r="A12" s="429" t="s">
        <v>226</v>
      </c>
      <c r="B12" s="429"/>
      <c r="C12" s="429"/>
      <c r="D12" s="429"/>
      <c r="E12" s="429"/>
      <c r="F12" s="429"/>
      <c r="G12" s="430"/>
      <c r="H12" s="429" t="s">
        <v>227</v>
      </c>
      <c r="I12" s="429"/>
      <c r="J12" s="429"/>
      <c r="K12" s="429"/>
      <c r="L12" s="430"/>
      <c r="M12" s="431" t="s">
        <v>256</v>
      </c>
      <c r="N12" s="429"/>
      <c r="O12" s="430"/>
      <c r="P12" s="431" t="s">
        <v>257</v>
      </c>
      <c r="Q12" s="431"/>
      <c r="R12" s="431"/>
      <c r="S12" s="431"/>
      <c r="T12" s="431"/>
      <c r="U12" s="429" t="s">
        <v>230</v>
      </c>
      <c r="V12" s="429"/>
      <c r="W12" s="429"/>
      <c r="X12" s="429"/>
      <c r="Y12" s="429"/>
      <c r="Z12" s="429"/>
      <c r="AB12" s="429" t="s">
        <v>258</v>
      </c>
      <c r="AC12" s="429"/>
      <c r="AE12" s="429" t="s">
        <v>259</v>
      </c>
      <c r="AF12" s="429"/>
      <c r="AG12" s="429"/>
      <c r="AH12" s="429"/>
      <c r="AJ12" s="429" t="s">
        <v>260</v>
      </c>
    </row>
    <row r="13" ht="12.75">
      <c r="AG13" s="432" t="s">
        <v>261</v>
      </c>
    </row>
    <row r="14" spans="1:36" ht="38.25" customHeight="1">
      <c r="A14" s="433" t="s">
        <v>262</v>
      </c>
      <c r="B14" s="434"/>
      <c r="C14" s="434"/>
      <c r="D14" s="434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6"/>
      <c r="S14" s="436"/>
      <c r="T14" s="434" t="s">
        <v>263</v>
      </c>
      <c r="U14" s="434"/>
      <c r="V14" s="433" t="s">
        <v>264</v>
      </c>
      <c r="W14" s="435"/>
      <c r="X14" s="435"/>
      <c r="Y14" s="435"/>
      <c r="Z14" s="436"/>
      <c r="AA14" s="433" t="s">
        <v>265</v>
      </c>
      <c r="AB14" s="435"/>
      <c r="AC14" s="435"/>
      <c r="AD14" s="435"/>
      <c r="AE14" s="436"/>
      <c r="AF14" s="435" t="s">
        <v>266</v>
      </c>
      <c r="AG14" s="435"/>
      <c r="AH14" s="435"/>
      <c r="AI14" s="435"/>
      <c r="AJ14" s="436"/>
    </row>
    <row r="15" spans="1:36" ht="12.75">
      <c r="A15" s="437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38"/>
      <c r="T15" s="412"/>
      <c r="U15" s="412"/>
      <c r="V15" s="433" t="s">
        <v>267</v>
      </c>
      <c r="W15" s="435"/>
      <c r="X15" s="435"/>
      <c r="Y15" s="435"/>
      <c r="Z15" s="435"/>
      <c r="AA15" s="433"/>
      <c r="AB15" s="435"/>
      <c r="AC15" s="435"/>
      <c r="AD15" s="435"/>
      <c r="AE15" s="436"/>
      <c r="AF15" s="419"/>
      <c r="AH15" s="439"/>
      <c r="AI15" s="439"/>
      <c r="AJ15" s="440"/>
    </row>
    <row r="16" spans="1:36" ht="12.75">
      <c r="A16" s="441">
        <v>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3"/>
      <c r="T16" s="442">
        <v>2</v>
      </c>
      <c r="U16" s="442"/>
      <c r="V16" s="441">
        <v>3</v>
      </c>
      <c r="W16" s="442"/>
      <c r="X16" s="442"/>
      <c r="Y16" s="442"/>
      <c r="Z16" s="442"/>
      <c r="AA16" s="441">
        <v>4</v>
      </c>
      <c r="AB16" s="442"/>
      <c r="AC16" s="442"/>
      <c r="AD16" s="442"/>
      <c r="AE16" s="442"/>
      <c r="AF16" s="441">
        <v>5</v>
      </c>
      <c r="AG16" s="442"/>
      <c r="AH16" s="442"/>
      <c r="AI16" s="442"/>
      <c r="AJ16" s="443"/>
    </row>
    <row r="17" spans="1:36" ht="24" customHeight="1">
      <c r="A17" s="444" t="s">
        <v>513</v>
      </c>
      <c r="B17" s="445"/>
      <c r="C17" s="446"/>
      <c r="D17" s="446"/>
      <c r="E17" s="447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9"/>
      <c r="T17" s="450"/>
      <c r="U17" s="451" t="s">
        <v>269</v>
      </c>
      <c r="V17" s="452"/>
      <c r="W17" s="453"/>
      <c r="X17" s="453"/>
      <c r="Y17" s="453"/>
      <c r="Z17" s="454"/>
      <c r="AA17" s="452"/>
      <c r="AB17" s="453"/>
      <c r="AC17" s="453"/>
      <c r="AD17" s="453"/>
      <c r="AE17" s="454"/>
      <c r="AF17" s="1642"/>
      <c r="AG17" s="1643"/>
      <c r="AH17" s="1643"/>
      <c r="AI17" s="1643"/>
      <c r="AJ17" s="1644"/>
    </row>
    <row r="18" spans="1:36" ht="24" customHeight="1">
      <c r="A18" s="444" t="s">
        <v>514</v>
      </c>
      <c r="B18" s="446"/>
      <c r="C18" s="446"/>
      <c r="D18" s="446"/>
      <c r="E18" s="447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/>
      <c r="T18" s="450"/>
      <c r="U18" s="451" t="s">
        <v>271</v>
      </c>
      <c r="V18" s="441"/>
      <c r="W18" s="442"/>
      <c r="X18" s="442"/>
      <c r="Y18" s="442"/>
      <c r="Z18" s="443"/>
      <c r="AA18" s="442"/>
      <c r="AB18" s="442"/>
      <c r="AC18" s="442"/>
      <c r="AD18" s="442"/>
      <c r="AE18" s="443"/>
      <c r="AF18" s="1642"/>
      <c r="AG18" s="1643"/>
      <c r="AH18" s="1643"/>
      <c r="AI18" s="1643"/>
      <c r="AJ18" s="1644"/>
    </row>
    <row r="19" spans="1:36" ht="24" customHeight="1">
      <c r="A19" s="444" t="s">
        <v>515</v>
      </c>
      <c r="B19" s="446"/>
      <c r="C19" s="446"/>
      <c r="D19" s="446"/>
      <c r="E19" s="447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9"/>
      <c r="T19" s="450"/>
      <c r="U19" s="451" t="s">
        <v>273</v>
      </c>
      <c r="V19" s="441"/>
      <c r="W19" s="442"/>
      <c r="X19" s="442"/>
      <c r="Y19" s="442"/>
      <c r="Z19" s="443"/>
      <c r="AA19" s="442"/>
      <c r="AB19" s="442"/>
      <c r="AC19" s="442"/>
      <c r="AD19" s="442"/>
      <c r="AE19" s="443"/>
      <c r="AF19" s="1642"/>
      <c r="AG19" s="1643"/>
      <c r="AH19" s="1643"/>
      <c r="AI19" s="1643"/>
      <c r="AJ19" s="1644"/>
    </row>
    <row r="20" spans="1:36" ht="24.75" customHeight="1">
      <c r="A20" s="1621" t="s">
        <v>516</v>
      </c>
      <c r="B20" s="1622"/>
      <c r="C20" s="1622"/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3"/>
      <c r="T20" s="450"/>
      <c r="U20" s="451" t="s">
        <v>275</v>
      </c>
      <c r="V20" s="441"/>
      <c r="W20" s="442"/>
      <c r="X20" s="442"/>
      <c r="Y20" s="442"/>
      <c r="Z20" s="443"/>
      <c r="AA20" s="442"/>
      <c r="AB20" s="442"/>
      <c r="AC20" s="442"/>
      <c r="AD20" s="442"/>
      <c r="AE20" s="443"/>
      <c r="AF20" s="1642"/>
      <c r="AG20" s="1643"/>
      <c r="AH20" s="1643"/>
      <c r="AI20" s="1643"/>
      <c r="AJ20" s="1644"/>
    </row>
    <row r="21" spans="1:36" ht="24" customHeight="1">
      <c r="A21" s="444" t="s">
        <v>517</v>
      </c>
      <c r="B21" s="446"/>
      <c r="C21" s="446"/>
      <c r="D21" s="446"/>
      <c r="E21" s="447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9"/>
      <c r="T21" s="450"/>
      <c r="U21" s="451" t="s">
        <v>277</v>
      </c>
      <c r="V21" s="441"/>
      <c r="W21" s="442"/>
      <c r="X21" s="442"/>
      <c r="Y21" s="442"/>
      <c r="Z21" s="443"/>
      <c r="AA21" s="442"/>
      <c r="AB21" s="442"/>
      <c r="AC21" s="442"/>
      <c r="AD21" s="442"/>
      <c r="AE21" s="443"/>
      <c r="AF21" s="1642"/>
      <c r="AG21" s="1643"/>
      <c r="AH21" s="1643"/>
      <c r="AI21" s="1643"/>
      <c r="AJ21" s="1644"/>
    </row>
    <row r="22" spans="1:36" s="439" customFormat="1" ht="25.5" customHeight="1">
      <c r="A22" s="1624" t="s">
        <v>518</v>
      </c>
      <c r="B22" s="1625"/>
      <c r="C22" s="1625"/>
      <c r="D22" s="1625"/>
      <c r="E22" s="1625"/>
      <c r="F22" s="1625"/>
      <c r="G22" s="1625"/>
      <c r="H22" s="1625"/>
      <c r="I22" s="1625"/>
      <c r="J22" s="1625"/>
      <c r="K22" s="1625"/>
      <c r="L22" s="1625"/>
      <c r="M22" s="1625"/>
      <c r="N22" s="1625"/>
      <c r="O22" s="1625"/>
      <c r="P22" s="1625"/>
      <c r="Q22" s="1625"/>
      <c r="R22" s="1625"/>
      <c r="S22" s="1626"/>
      <c r="T22" s="450"/>
      <c r="U22" s="451" t="s">
        <v>279</v>
      </c>
      <c r="V22" s="1645"/>
      <c r="W22" s="1646"/>
      <c r="X22" s="1646"/>
      <c r="Y22" s="1646"/>
      <c r="Z22" s="1647"/>
      <c r="AA22" s="1645"/>
      <c r="AB22" s="1646"/>
      <c r="AC22" s="1646"/>
      <c r="AD22" s="1646"/>
      <c r="AE22" s="1647"/>
      <c r="AF22" s="1645"/>
      <c r="AG22" s="1646"/>
      <c r="AH22" s="1646"/>
      <c r="AI22" s="1646"/>
      <c r="AJ22" s="1647"/>
    </row>
    <row r="23" spans="1:36" s="439" customFormat="1" ht="24" customHeight="1">
      <c r="A23" s="444" t="s">
        <v>519</v>
      </c>
      <c r="B23" s="446"/>
      <c r="C23" s="446"/>
      <c r="D23" s="446"/>
      <c r="E23" s="447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9"/>
      <c r="T23" s="450"/>
      <c r="U23" s="451" t="s">
        <v>281</v>
      </c>
      <c r="V23" s="455"/>
      <c r="W23" s="455"/>
      <c r="X23" s="455"/>
      <c r="Y23" s="455"/>
      <c r="Z23" s="456"/>
      <c r="AA23" s="455"/>
      <c r="AB23" s="455"/>
      <c r="AC23" s="455"/>
      <c r="AD23" s="455"/>
      <c r="AE23" s="456"/>
      <c r="AF23" s="1648"/>
      <c r="AG23" s="1646"/>
      <c r="AH23" s="1646"/>
      <c r="AI23" s="1646"/>
      <c r="AJ23" s="1647"/>
    </row>
    <row r="24" spans="1:36" s="439" customFormat="1" ht="24" customHeight="1">
      <c r="A24" s="1629" t="s">
        <v>520</v>
      </c>
      <c r="B24" s="1630"/>
      <c r="C24" s="1630"/>
      <c r="D24" s="1630"/>
      <c r="E24" s="1630"/>
      <c r="F24" s="1630"/>
      <c r="G24" s="1630"/>
      <c r="H24" s="1630"/>
      <c r="I24" s="1630"/>
      <c r="J24" s="1630"/>
      <c r="K24" s="1630"/>
      <c r="L24" s="1630"/>
      <c r="M24" s="1630"/>
      <c r="N24" s="1630"/>
      <c r="O24" s="1630"/>
      <c r="P24" s="1630"/>
      <c r="Q24" s="1630"/>
      <c r="R24" s="1630"/>
      <c r="S24" s="1631"/>
      <c r="T24" s="450"/>
      <c r="U24" s="451" t="s">
        <v>284</v>
      </c>
      <c r="V24" s="455"/>
      <c r="W24" s="455"/>
      <c r="X24" s="455"/>
      <c r="Y24" s="455"/>
      <c r="Z24" s="456"/>
      <c r="AA24" s="455"/>
      <c r="AB24" s="455"/>
      <c r="AC24" s="455"/>
      <c r="AD24" s="455"/>
      <c r="AE24" s="456"/>
      <c r="AF24" s="1648"/>
      <c r="AG24" s="1646"/>
      <c r="AH24" s="1646"/>
      <c r="AI24" s="1646"/>
      <c r="AJ24" s="1647"/>
    </row>
    <row r="25" spans="1:36" s="439" customFormat="1" ht="24" customHeight="1">
      <c r="A25" s="444" t="s">
        <v>521</v>
      </c>
      <c r="B25" s="446"/>
      <c r="C25" s="446"/>
      <c r="D25" s="446"/>
      <c r="E25" s="447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9"/>
      <c r="T25" s="450"/>
      <c r="U25" s="451" t="s">
        <v>287</v>
      </c>
      <c r="V25" s="455"/>
      <c r="W25" s="455"/>
      <c r="X25" s="455"/>
      <c r="Y25" s="455"/>
      <c r="Z25" s="456"/>
      <c r="AA25" s="455"/>
      <c r="AB25" s="455"/>
      <c r="AC25" s="455"/>
      <c r="AD25" s="455"/>
      <c r="AE25" s="456"/>
      <c r="AF25" s="1648"/>
      <c r="AG25" s="1646"/>
      <c r="AH25" s="1646"/>
      <c r="AI25" s="1646"/>
      <c r="AJ25" s="1647"/>
    </row>
    <row r="26" spans="1:36" s="439" customFormat="1" ht="27" customHeight="1">
      <c r="A26" s="1629" t="s">
        <v>522</v>
      </c>
      <c r="B26" s="1630"/>
      <c r="C26" s="1630"/>
      <c r="D26" s="1630"/>
      <c r="E26" s="1630"/>
      <c r="F26" s="1630"/>
      <c r="G26" s="1630"/>
      <c r="H26" s="1630"/>
      <c r="I26" s="1630"/>
      <c r="J26" s="1630"/>
      <c r="K26" s="1630"/>
      <c r="L26" s="1630"/>
      <c r="M26" s="1630"/>
      <c r="N26" s="1630"/>
      <c r="O26" s="1630"/>
      <c r="P26" s="1630"/>
      <c r="Q26" s="1630"/>
      <c r="R26" s="1630"/>
      <c r="S26" s="1631"/>
      <c r="T26" s="450"/>
      <c r="U26" s="451" t="s">
        <v>289</v>
      </c>
      <c r="V26" s="455"/>
      <c r="W26" s="455"/>
      <c r="X26" s="455"/>
      <c r="Y26" s="455"/>
      <c r="Z26" s="456"/>
      <c r="AA26" s="455"/>
      <c r="AB26" s="455"/>
      <c r="AC26" s="455"/>
      <c r="AD26" s="455"/>
      <c r="AE26" s="456"/>
      <c r="AF26" s="1648"/>
      <c r="AG26" s="1646"/>
      <c r="AH26" s="1646"/>
      <c r="AI26" s="1646"/>
      <c r="AJ26" s="1647"/>
    </row>
    <row r="27" spans="1:36" s="439" customFormat="1" ht="24" customHeight="1">
      <c r="A27" s="444" t="s">
        <v>523</v>
      </c>
      <c r="B27" s="446"/>
      <c r="C27" s="446"/>
      <c r="D27" s="446"/>
      <c r="E27" s="447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9"/>
      <c r="T27" s="450"/>
      <c r="U27" s="451" t="s">
        <v>291</v>
      </c>
      <c r="V27" s="455"/>
      <c r="W27" s="455"/>
      <c r="X27" s="455"/>
      <c r="Y27" s="455"/>
      <c r="Z27" s="456"/>
      <c r="AA27" s="455"/>
      <c r="AB27" s="455"/>
      <c r="AC27" s="455"/>
      <c r="AD27" s="455"/>
      <c r="AE27" s="456"/>
      <c r="AF27" s="1648"/>
      <c r="AG27" s="1646"/>
      <c r="AH27" s="1646"/>
      <c r="AI27" s="1646"/>
      <c r="AJ27" s="1647"/>
    </row>
    <row r="28" spans="1:36" s="439" customFormat="1" ht="27.75" customHeight="1">
      <c r="A28" s="1632" t="s">
        <v>524</v>
      </c>
      <c r="B28" s="1630"/>
      <c r="C28" s="1630"/>
      <c r="D28" s="1630"/>
      <c r="E28" s="1630"/>
      <c r="F28" s="1630"/>
      <c r="G28" s="1630"/>
      <c r="H28" s="1630"/>
      <c r="I28" s="1630"/>
      <c r="J28" s="1630"/>
      <c r="K28" s="1630"/>
      <c r="L28" s="1630"/>
      <c r="M28" s="1630"/>
      <c r="N28" s="1630"/>
      <c r="O28" s="1630"/>
      <c r="P28" s="1630"/>
      <c r="Q28" s="1630"/>
      <c r="R28" s="1630"/>
      <c r="S28" s="1631"/>
      <c r="T28" s="450"/>
      <c r="U28" s="451" t="s">
        <v>293</v>
      </c>
      <c r="V28" s="1645"/>
      <c r="W28" s="1646"/>
      <c r="X28" s="1646"/>
      <c r="Y28" s="1646"/>
      <c r="Z28" s="1647"/>
      <c r="AA28" s="1645"/>
      <c r="AB28" s="1646"/>
      <c r="AC28" s="1646"/>
      <c r="AD28" s="1646"/>
      <c r="AE28" s="1647"/>
      <c r="AF28" s="1645"/>
      <c r="AG28" s="1646"/>
      <c r="AH28" s="1646"/>
      <c r="AI28" s="1646"/>
      <c r="AJ28" s="1647"/>
    </row>
    <row r="29" spans="1:36" s="439" customFormat="1" ht="26.25" customHeight="1">
      <c r="A29" s="457" t="s">
        <v>525</v>
      </c>
      <c r="B29" s="458"/>
      <c r="C29" s="458"/>
      <c r="D29" s="458"/>
      <c r="E29" s="455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60"/>
      <c r="T29" s="450"/>
      <c r="U29" s="451" t="s">
        <v>295</v>
      </c>
      <c r="V29" s="1645"/>
      <c r="W29" s="1646"/>
      <c r="X29" s="1646"/>
      <c r="Y29" s="1646"/>
      <c r="Z29" s="1647"/>
      <c r="AA29" s="1645"/>
      <c r="AB29" s="1646"/>
      <c r="AC29" s="1646"/>
      <c r="AD29" s="1646"/>
      <c r="AE29" s="1647"/>
      <c r="AF29" s="1645"/>
      <c r="AG29" s="1646"/>
      <c r="AH29" s="1646"/>
      <c r="AI29" s="1646"/>
      <c r="AJ29" s="1647"/>
    </row>
    <row r="30" spans="1:36" s="439" customFormat="1" ht="24" customHeight="1">
      <c r="A30" s="444" t="s">
        <v>526</v>
      </c>
      <c r="B30" s="461"/>
      <c r="C30" s="462"/>
      <c r="D30" s="461"/>
      <c r="E30" s="463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5"/>
      <c r="T30" s="450"/>
      <c r="U30" s="451" t="s">
        <v>297</v>
      </c>
      <c r="V30" s="466"/>
      <c r="W30" s="466"/>
      <c r="X30" s="466"/>
      <c r="Y30" s="466"/>
      <c r="Z30" s="467"/>
      <c r="AA30" s="466"/>
      <c r="AB30" s="466"/>
      <c r="AC30" s="466"/>
      <c r="AD30" s="466"/>
      <c r="AE30" s="467"/>
      <c r="AF30" s="1649"/>
      <c r="AG30" s="1646"/>
      <c r="AH30" s="1646"/>
      <c r="AI30" s="1646"/>
      <c r="AJ30" s="1647"/>
    </row>
    <row r="31" spans="1:36" s="439" customFormat="1" ht="24" customHeight="1">
      <c r="A31" s="468" t="s">
        <v>527</v>
      </c>
      <c r="B31" s="461"/>
      <c r="C31" s="462"/>
      <c r="D31" s="461"/>
      <c r="E31" s="463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5"/>
      <c r="T31" s="450"/>
      <c r="U31" s="451" t="s">
        <v>300</v>
      </c>
      <c r="V31" s="466"/>
      <c r="W31" s="466"/>
      <c r="X31" s="466"/>
      <c r="Y31" s="466"/>
      <c r="Z31" s="467"/>
      <c r="AA31" s="466"/>
      <c r="AB31" s="466"/>
      <c r="AC31" s="466"/>
      <c r="AD31" s="466"/>
      <c r="AE31" s="467"/>
      <c r="AF31" s="1649"/>
      <c r="AG31" s="1646"/>
      <c r="AH31" s="1646"/>
      <c r="AI31" s="1646"/>
      <c r="AJ31" s="1647"/>
    </row>
    <row r="32" spans="1:36" s="439" customFormat="1" ht="30" customHeight="1">
      <c r="A32" s="1621" t="s">
        <v>528</v>
      </c>
      <c r="B32" s="1627"/>
      <c r="C32" s="1627"/>
      <c r="D32" s="1627"/>
      <c r="E32" s="1627"/>
      <c r="F32" s="1627"/>
      <c r="G32" s="1627"/>
      <c r="H32" s="1627"/>
      <c r="I32" s="1627"/>
      <c r="J32" s="1627"/>
      <c r="K32" s="1627"/>
      <c r="L32" s="1627"/>
      <c r="M32" s="1627"/>
      <c r="N32" s="1627"/>
      <c r="O32" s="1627"/>
      <c r="P32" s="1627"/>
      <c r="Q32" s="1627"/>
      <c r="R32" s="1627"/>
      <c r="S32" s="1628"/>
      <c r="T32" s="450"/>
      <c r="U32" s="451" t="s">
        <v>303</v>
      </c>
      <c r="V32" s="466"/>
      <c r="W32" s="466"/>
      <c r="X32" s="466"/>
      <c r="Y32" s="466"/>
      <c r="Z32" s="467"/>
      <c r="AA32" s="466"/>
      <c r="AB32" s="466"/>
      <c r="AC32" s="466"/>
      <c r="AD32" s="466"/>
      <c r="AE32" s="467"/>
      <c r="AF32" s="1649"/>
      <c r="AG32" s="1646"/>
      <c r="AH32" s="1646"/>
      <c r="AI32" s="1646"/>
      <c r="AJ32" s="1647"/>
    </row>
    <row r="33" spans="1:36" s="439" customFormat="1" ht="30" customHeight="1">
      <c r="A33" s="1621" t="s">
        <v>529</v>
      </c>
      <c r="B33" s="1618"/>
      <c r="C33" s="1618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9"/>
      <c r="T33" s="450"/>
      <c r="U33" s="451" t="s">
        <v>371</v>
      </c>
      <c r="V33" s="466"/>
      <c r="W33" s="466"/>
      <c r="X33" s="466"/>
      <c r="Y33" s="466"/>
      <c r="Z33" s="467"/>
      <c r="AA33" s="466"/>
      <c r="AB33" s="466"/>
      <c r="AC33" s="466"/>
      <c r="AD33" s="466"/>
      <c r="AE33" s="467"/>
      <c r="AF33" s="1649"/>
      <c r="AG33" s="1646"/>
      <c r="AH33" s="1646"/>
      <c r="AI33" s="1646"/>
      <c r="AJ33" s="1647"/>
    </row>
    <row r="34" spans="1:36" s="439" customFormat="1" ht="29.25" customHeight="1">
      <c r="A34" s="1617" t="s">
        <v>530</v>
      </c>
      <c r="B34" s="1618"/>
      <c r="C34" s="1618"/>
      <c r="D34" s="1618"/>
      <c r="E34" s="1618"/>
      <c r="F34" s="1618"/>
      <c r="G34" s="1618"/>
      <c r="H34" s="1618"/>
      <c r="I34" s="1618"/>
      <c r="J34" s="1618"/>
      <c r="K34" s="1618"/>
      <c r="L34" s="1618"/>
      <c r="M34" s="1618"/>
      <c r="N34" s="1618"/>
      <c r="O34" s="1618"/>
      <c r="P34" s="1618"/>
      <c r="Q34" s="1618"/>
      <c r="R34" s="1618"/>
      <c r="S34" s="1619"/>
      <c r="T34" s="450"/>
      <c r="U34" s="451" t="s">
        <v>372</v>
      </c>
      <c r="V34" s="466"/>
      <c r="W34" s="466"/>
      <c r="X34" s="466"/>
      <c r="Y34" s="466"/>
      <c r="Z34" s="467"/>
      <c r="AA34" s="466"/>
      <c r="AB34" s="466"/>
      <c r="AC34" s="466"/>
      <c r="AD34" s="466"/>
      <c r="AE34" s="467"/>
      <c r="AF34" s="1649"/>
      <c r="AG34" s="1646"/>
      <c r="AH34" s="1646"/>
      <c r="AI34" s="1646"/>
      <c r="AJ34" s="1647"/>
    </row>
    <row r="35" spans="1:36" s="439" customFormat="1" ht="29.25" customHeight="1">
      <c r="A35" s="1620" t="s">
        <v>531</v>
      </c>
      <c r="B35" s="1618"/>
      <c r="C35" s="1618"/>
      <c r="D35" s="1618"/>
      <c r="E35" s="1618"/>
      <c r="F35" s="1618"/>
      <c r="G35" s="1618"/>
      <c r="H35" s="1618"/>
      <c r="I35" s="1618"/>
      <c r="J35" s="1618"/>
      <c r="K35" s="1618"/>
      <c r="L35" s="1618"/>
      <c r="M35" s="1618"/>
      <c r="N35" s="1618"/>
      <c r="O35" s="1618"/>
      <c r="P35" s="1618"/>
      <c r="Q35" s="1618"/>
      <c r="R35" s="1618"/>
      <c r="S35" s="1619"/>
      <c r="T35" s="450"/>
      <c r="U35" s="451" t="s">
        <v>374</v>
      </c>
      <c r="V35" s="466"/>
      <c r="W35" s="466"/>
      <c r="X35" s="466"/>
      <c r="Y35" s="466"/>
      <c r="Z35" s="467"/>
      <c r="AA35" s="466"/>
      <c r="AB35" s="466"/>
      <c r="AC35" s="466"/>
      <c r="AD35" s="466"/>
      <c r="AE35" s="467"/>
      <c r="AF35" s="1649"/>
      <c r="AG35" s="1646"/>
      <c r="AH35" s="1646"/>
      <c r="AI35" s="1646"/>
      <c r="AJ35" s="1647"/>
    </row>
    <row r="36" spans="1:36" s="439" customFormat="1" ht="28.5" customHeight="1">
      <c r="A36" s="1620" t="s">
        <v>532</v>
      </c>
      <c r="B36" s="1618"/>
      <c r="C36" s="1618"/>
      <c r="D36" s="1618"/>
      <c r="E36" s="1618"/>
      <c r="F36" s="1618"/>
      <c r="G36" s="1618"/>
      <c r="H36" s="1618"/>
      <c r="I36" s="1618"/>
      <c r="J36" s="1618"/>
      <c r="K36" s="1618"/>
      <c r="L36" s="1618"/>
      <c r="M36" s="1618"/>
      <c r="N36" s="1618"/>
      <c r="O36" s="1618"/>
      <c r="P36" s="1618"/>
      <c r="Q36" s="1618"/>
      <c r="R36" s="1618"/>
      <c r="S36" s="1619"/>
      <c r="T36" s="450"/>
      <c r="U36" s="451" t="s">
        <v>376</v>
      </c>
      <c r="V36" s="466"/>
      <c r="W36" s="466"/>
      <c r="X36" s="466"/>
      <c r="Y36" s="466"/>
      <c r="Z36" s="467"/>
      <c r="AA36" s="466"/>
      <c r="AB36" s="466"/>
      <c r="AC36" s="466"/>
      <c r="AD36" s="466"/>
      <c r="AE36" s="467"/>
      <c r="AF36" s="1649"/>
      <c r="AG36" s="1646"/>
      <c r="AH36" s="1646"/>
      <c r="AI36" s="1646"/>
      <c r="AJ36" s="1647"/>
    </row>
    <row r="37" spans="1:36" s="439" customFormat="1" ht="29.25" customHeight="1">
      <c r="A37" s="1617" t="s">
        <v>533</v>
      </c>
      <c r="B37" s="1618"/>
      <c r="C37" s="1618"/>
      <c r="D37" s="1618"/>
      <c r="E37" s="1618"/>
      <c r="F37" s="1618"/>
      <c r="G37" s="1618"/>
      <c r="H37" s="1618"/>
      <c r="I37" s="1618"/>
      <c r="J37" s="1618"/>
      <c r="K37" s="1618"/>
      <c r="L37" s="1618"/>
      <c r="M37" s="1618"/>
      <c r="N37" s="1618"/>
      <c r="O37" s="1618"/>
      <c r="P37" s="1618"/>
      <c r="Q37" s="1618"/>
      <c r="R37" s="1618"/>
      <c r="S37" s="1619"/>
      <c r="T37" s="450"/>
      <c r="U37" s="451" t="s">
        <v>378</v>
      </c>
      <c r="V37" s="466"/>
      <c r="W37" s="466"/>
      <c r="X37" s="466"/>
      <c r="Y37" s="466"/>
      <c r="Z37" s="467"/>
      <c r="AA37" s="466"/>
      <c r="AB37" s="466"/>
      <c r="AC37" s="466"/>
      <c r="AD37" s="466"/>
      <c r="AE37" s="467"/>
      <c r="AF37" s="1649"/>
      <c r="AG37" s="1646"/>
      <c r="AH37" s="1646"/>
      <c r="AI37" s="1646"/>
      <c r="AJ37" s="1647"/>
    </row>
    <row r="38" spans="1:36" s="439" customFormat="1" ht="24" customHeight="1">
      <c r="A38" s="468" t="s">
        <v>534</v>
      </c>
      <c r="B38" s="461"/>
      <c r="C38" s="462"/>
      <c r="D38" s="461"/>
      <c r="E38" s="463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5"/>
      <c r="T38" s="450"/>
      <c r="U38" s="451" t="s">
        <v>380</v>
      </c>
      <c r="V38" s="466"/>
      <c r="W38" s="466"/>
      <c r="X38" s="466"/>
      <c r="Y38" s="466"/>
      <c r="Z38" s="467"/>
      <c r="AA38" s="466"/>
      <c r="AB38" s="466"/>
      <c r="AC38" s="466"/>
      <c r="AD38" s="466"/>
      <c r="AE38" s="467"/>
      <c r="AF38" s="1649"/>
      <c r="AG38" s="1646"/>
      <c r="AH38" s="1646"/>
      <c r="AI38" s="1646"/>
      <c r="AJ38" s="1647"/>
    </row>
    <row r="39" spans="1:36" s="439" customFormat="1" ht="24" customHeight="1">
      <c r="A39" s="468" t="s">
        <v>535</v>
      </c>
      <c r="B39" s="461"/>
      <c r="C39" s="462"/>
      <c r="D39" s="461"/>
      <c r="E39" s="463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5"/>
      <c r="T39" s="450"/>
      <c r="U39" s="451" t="s">
        <v>382</v>
      </c>
      <c r="V39" s="466"/>
      <c r="W39" s="466"/>
      <c r="X39" s="466"/>
      <c r="Y39" s="466"/>
      <c r="Z39" s="467"/>
      <c r="AA39" s="466"/>
      <c r="AB39" s="466"/>
      <c r="AC39" s="466"/>
      <c r="AD39" s="466"/>
      <c r="AE39" s="467"/>
      <c r="AF39" s="1649"/>
      <c r="AG39" s="1646"/>
      <c r="AH39" s="1646"/>
      <c r="AI39" s="1646"/>
      <c r="AJ39" s="1647"/>
    </row>
    <row r="40" spans="1:36" s="439" customFormat="1" ht="24" customHeight="1">
      <c r="A40" s="468" t="s">
        <v>536</v>
      </c>
      <c r="B40" s="461"/>
      <c r="C40" s="462"/>
      <c r="D40" s="461"/>
      <c r="E40" s="463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5"/>
      <c r="T40" s="450"/>
      <c r="U40" s="451" t="s">
        <v>384</v>
      </c>
      <c r="V40" s="466"/>
      <c r="W40" s="466"/>
      <c r="X40" s="466"/>
      <c r="Y40" s="466"/>
      <c r="Z40" s="467"/>
      <c r="AA40" s="466"/>
      <c r="AB40" s="466"/>
      <c r="AC40" s="466"/>
      <c r="AD40" s="466"/>
      <c r="AE40" s="467"/>
      <c r="AF40" s="1649"/>
      <c r="AG40" s="1646"/>
      <c r="AH40" s="1646"/>
      <c r="AI40" s="1646"/>
      <c r="AJ40" s="1647"/>
    </row>
    <row r="41" spans="1:36" s="439" customFormat="1" ht="28.5" customHeight="1">
      <c r="A41" s="1633" t="s">
        <v>537</v>
      </c>
      <c r="B41" s="1630"/>
      <c r="C41" s="1630"/>
      <c r="D41" s="1630"/>
      <c r="E41" s="1630"/>
      <c r="F41" s="1630"/>
      <c r="G41" s="1630"/>
      <c r="H41" s="1630"/>
      <c r="I41" s="1630"/>
      <c r="J41" s="1630"/>
      <c r="K41" s="1630"/>
      <c r="L41" s="1630"/>
      <c r="M41" s="1630"/>
      <c r="N41" s="1630"/>
      <c r="O41" s="1630"/>
      <c r="P41" s="1630"/>
      <c r="Q41" s="1630"/>
      <c r="R41" s="1630"/>
      <c r="S41" s="1631"/>
      <c r="T41" s="450"/>
      <c r="U41" s="451" t="s">
        <v>386</v>
      </c>
      <c r="V41" s="1645"/>
      <c r="W41" s="1646"/>
      <c r="X41" s="1646"/>
      <c r="Y41" s="1646"/>
      <c r="Z41" s="1647"/>
      <c r="AA41" s="1645"/>
      <c r="AB41" s="1646"/>
      <c r="AC41" s="1646"/>
      <c r="AD41" s="1646"/>
      <c r="AE41" s="1647"/>
      <c r="AF41" s="1645"/>
      <c r="AG41" s="1646"/>
      <c r="AH41" s="1646"/>
      <c r="AI41" s="1646"/>
      <c r="AJ41" s="1647"/>
    </row>
    <row r="42" spans="1:36" s="439" customFormat="1" ht="24" customHeight="1">
      <c r="A42" s="1634" t="s">
        <v>538</v>
      </c>
      <c r="B42" s="1630"/>
      <c r="C42" s="1630"/>
      <c r="D42" s="1630"/>
      <c r="E42" s="1630"/>
      <c r="F42" s="1630"/>
      <c r="G42" s="1630"/>
      <c r="H42" s="1630"/>
      <c r="I42" s="1630"/>
      <c r="J42" s="1630"/>
      <c r="K42" s="1630"/>
      <c r="L42" s="1630"/>
      <c r="M42" s="1630"/>
      <c r="N42" s="1630"/>
      <c r="O42" s="1630"/>
      <c r="P42" s="1630"/>
      <c r="Q42" s="1630"/>
      <c r="R42" s="1630"/>
      <c r="S42" s="1631"/>
      <c r="T42" s="450"/>
      <c r="U42" s="451" t="s">
        <v>388</v>
      </c>
      <c r="V42" s="455"/>
      <c r="W42" s="455"/>
      <c r="X42" s="455"/>
      <c r="Y42" s="455"/>
      <c r="Z42" s="456"/>
      <c r="AA42" s="455"/>
      <c r="AB42" s="455"/>
      <c r="AC42" s="455"/>
      <c r="AD42" s="455"/>
      <c r="AE42" s="456"/>
      <c r="AF42" s="1648"/>
      <c r="AG42" s="1646"/>
      <c r="AH42" s="1646"/>
      <c r="AI42" s="1646"/>
      <c r="AJ42" s="1647"/>
    </row>
    <row r="43" spans="1:36" s="439" customFormat="1" ht="24" customHeight="1">
      <c r="A43" s="468" t="s">
        <v>539</v>
      </c>
      <c r="B43" s="461"/>
      <c r="C43" s="462"/>
      <c r="D43" s="461"/>
      <c r="E43" s="463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5"/>
      <c r="T43" s="450"/>
      <c r="U43" s="451" t="s">
        <v>390</v>
      </c>
      <c r="V43" s="455"/>
      <c r="W43" s="455"/>
      <c r="X43" s="455"/>
      <c r="Y43" s="455"/>
      <c r="Z43" s="456"/>
      <c r="AA43" s="455"/>
      <c r="AB43" s="455"/>
      <c r="AC43" s="455"/>
      <c r="AD43" s="455"/>
      <c r="AE43" s="456"/>
      <c r="AF43" s="1648"/>
      <c r="AG43" s="1646"/>
      <c r="AH43" s="1646"/>
      <c r="AI43" s="1646"/>
      <c r="AJ43" s="1647"/>
    </row>
    <row r="44" spans="1:36" s="439" customFormat="1" ht="26.25" customHeight="1">
      <c r="A44" s="1621" t="s">
        <v>540</v>
      </c>
      <c r="B44" s="1627"/>
      <c r="C44" s="1627"/>
      <c r="D44" s="1627"/>
      <c r="E44" s="1627"/>
      <c r="F44" s="1627"/>
      <c r="G44" s="1627"/>
      <c r="H44" s="1627"/>
      <c r="I44" s="1627"/>
      <c r="J44" s="1627"/>
      <c r="K44" s="1627"/>
      <c r="L44" s="1627"/>
      <c r="M44" s="1627"/>
      <c r="N44" s="1627"/>
      <c r="O44" s="1627"/>
      <c r="P44" s="1627"/>
      <c r="Q44" s="1627"/>
      <c r="R44" s="1627"/>
      <c r="S44" s="1628"/>
      <c r="T44" s="450"/>
      <c r="U44" s="451" t="s">
        <v>392</v>
      </c>
      <c r="V44" s="455"/>
      <c r="W44" s="455"/>
      <c r="X44" s="455"/>
      <c r="Y44" s="455"/>
      <c r="Z44" s="456"/>
      <c r="AA44" s="455"/>
      <c r="AB44" s="455"/>
      <c r="AC44" s="455"/>
      <c r="AD44" s="455"/>
      <c r="AE44" s="456"/>
      <c r="AF44" s="1648"/>
      <c r="AG44" s="1646"/>
      <c r="AH44" s="1646"/>
      <c r="AI44" s="1646"/>
      <c r="AJ44" s="1647"/>
    </row>
    <row r="45" spans="1:36" s="439" customFormat="1" ht="26.25" customHeight="1">
      <c r="A45" s="1621" t="s">
        <v>541</v>
      </c>
      <c r="B45" s="1618"/>
      <c r="C45" s="1618"/>
      <c r="D45" s="1618"/>
      <c r="E45" s="1618"/>
      <c r="F45" s="1618"/>
      <c r="G45" s="1618"/>
      <c r="H45" s="1618"/>
      <c r="I45" s="1618"/>
      <c r="J45" s="1618"/>
      <c r="K45" s="1618"/>
      <c r="L45" s="1618"/>
      <c r="M45" s="1618"/>
      <c r="N45" s="1618"/>
      <c r="O45" s="1618"/>
      <c r="P45" s="1618"/>
      <c r="Q45" s="1618"/>
      <c r="R45" s="1618"/>
      <c r="S45" s="1619"/>
      <c r="T45" s="450"/>
      <c r="U45" s="451" t="s">
        <v>394</v>
      </c>
      <c r="V45" s="455"/>
      <c r="W45" s="455"/>
      <c r="X45" s="455"/>
      <c r="Y45" s="455"/>
      <c r="Z45" s="456"/>
      <c r="AA45" s="455"/>
      <c r="AB45" s="455"/>
      <c r="AC45" s="455"/>
      <c r="AD45" s="455"/>
      <c r="AE45" s="456"/>
      <c r="AF45" s="1648"/>
      <c r="AG45" s="1646"/>
      <c r="AH45" s="1646"/>
      <c r="AI45" s="1646"/>
      <c r="AJ45" s="1647"/>
    </row>
    <row r="46" spans="1:36" s="439" customFormat="1" ht="28.5" customHeight="1">
      <c r="A46" s="1617" t="s">
        <v>542</v>
      </c>
      <c r="B46" s="1618"/>
      <c r="C46" s="1618"/>
      <c r="D46" s="1618"/>
      <c r="E46" s="1618"/>
      <c r="F46" s="1618"/>
      <c r="G46" s="1618"/>
      <c r="H46" s="1618"/>
      <c r="I46" s="1618"/>
      <c r="J46" s="1618"/>
      <c r="K46" s="1618"/>
      <c r="L46" s="1618"/>
      <c r="M46" s="1618"/>
      <c r="N46" s="1618"/>
      <c r="O46" s="1618"/>
      <c r="P46" s="1618"/>
      <c r="Q46" s="1618"/>
      <c r="R46" s="1618"/>
      <c r="S46" s="1619"/>
      <c r="T46" s="450"/>
      <c r="U46" s="451" t="s">
        <v>395</v>
      </c>
      <c r="V46" s="455"/>
      <c r="W46" s="455"/>
      <c r="X46" s="455"/>
      <c r="Y46" s="455"/>
      <c r="Z46" s="456"/>
      <c r="AA46" s="455"/>
      <c r="AB46" s="455"/>
      <c r="AC46" s="455"/>
      <c r="AD46" s="455"/>
      <c r="AE46" s="456"/>
      <c r="AF46" s="1648"/>
      <c r="AG46" s="1646"/>
      <c r="AH46" s="1646"/>
      <c r="AI46" s="1646"/>
      <c r="AJ46" s="1647"/>
    </row>
    <row r="47" spans="1:36" s="439" customFormat="1" ht="27" customHeight="1">
      <c r="A47" s="1620" t="s">
        <v>543</v>
      </c>
      <c r="B47" s="1618"/>
      <c r="C47" s="1618"/>
      <c r="D47" s="1618"/>
      <c r="E47" s="1618"/>
      <c r="F47" s="1618"/>
      <c r="G47" s="1618"/>
      <c r="H47" s="1618"/>
      <c r="I47" s="1618"/>
      <c r="J47" s="1618"/>
      <c r="K47" s="1618"/>
      <c r="L47" s="1618"/>
      <c r="M47" s="1618"/>
      <c r="N47" s="1618"/>
      <c r="O47" s="1618"/>
      <c r="P47" s="1618"/>
      <c r="Q47" s="1618"/>
      <c r="R47" s="1618"/>
      <c r="S47" s="1619"/>
      <c r="T47" s="450"/>
      <c r="U47" s="451" t="s">
        <v>397</v>
      </c>
      <c r="V47" s="455"/>
      <c r="W47" s="455"/>
      <c r="X47" s="455"/>
      <c r="Y47" s="455"/>
      <c r="Z47" s="456"/>
      <c r="AA47" s="455"/>
      <c r="AB47" s="455"/>
      <c r="AC47" s="455"/>
      <c r="AD47" s="455"/>
      <c r="AE47" s="456"/>
      <c r="AF47" s="1648"/>
      <c r="AG47" s="1646"/>
      <c r="AH47" s="1646"/>
      <c r="AI47" s="1646"/>
      <c r="AJ47" s="1647"/>
    </row>
    <row r="48" spans="1:36" s="439" customFormat="1" ht="27" customHeight="1">
      <c r="A48" s="1620" t="s">
        <v>544</v>
      </c>
      <c r="B48" s="1618"/>
      <c r="C48" s="1618"/>
      <c r="D48" s="1618"/>
      <c r="E48" s="1618"/>
      <c r="F48" s="1618"/>
      <c r="G48" s="1618"/>
      <c r="H48" s="1618"/>
      <c r="I48" s="1618"/>
      <c r="J48" s="1618"/>
      <c r="K48" s="1618"/>
      <c r="L48" s="1618"/>
      <c r="M48" s="1618"/>
      <c r="N48" s="1618"/>
      <c r="O48" s="1618"/>
      <c r="P48" s="1618"/>
      <c r="Q48" s="1618"/>
      <c r="R48" s="1618"/>
      <c r="S48" s="1619"/>
      <c r="T48" s="450"/>
      <c r="U48" s="451" t="s">
        <v>399</v>
      </c>
      <c r="V48" s="455"/>
      <c r="W48" s="455"/>
      <c r="X48" s="455"/>
      <c r="Y48" s="455"/>
      <c r="Z48" s="456"/>
      <c r="AA48" s="455"/>
      <c r="AB48" s="455"/>
      <c r="AC48" s="455"/>
      <c r="AD48" s="455"/>
      <c r="AE48" s="456"/>
      <c r="AF48" s="1648"/>
      <c r="AG48" s="1646"/>
      <c r="AH48" s="1646"/>
      <c r="AI48" s="1646"/>
      <c r="AJ48" s="1647"/>
    </row>
    <row r="49" spans="1:36" s="439" customFormat="1" ht="27" customHeight="1">
      <c r="A49" s="1617" t="s">
        <v>545</v>
      </c>
      <c r="B49" s="1618"/>
      <c r="C49" s="1618"/>
      <c r="D49" s="1618"/>
      <c r="E49" s="1618"/>
      <c r="F49" s="1618"/>
      <c r="G49" s="1618"/>
      <c r="H49" s="1618"/>
      <c r="I49" s="1618"/>
      <c r="J49" s="1618"/>
      <c r="K49" s="1618"/>
      <c r="L49" s="1618"/>
      <c r="M49" s="1618"/>
      <c r="N49" s="1618"/>
      <c r="O49" s="1618"/>
      <c r="P49" s="1618"/>
      <c r="Q49" s="1618"/>
      <c r="R49" s="1618"/>
      <c r="S49" s="1619"/>
      <c r="T49" s="450"/>
      <c r="U49" s="451" t="s">
        <v>401</v>
      </c>
      <c r="V49" s="455"/>
      <c r="W49" s="455"/>
      <c r="X49" s="455"/>
      <c r="Y49" s="455"/>
      <c r="Z49" s="456"/>
      <c r="AA49" s="455"/>
      <c r="AB49" s="455"/>
      <c r="AC49" s="455"/>
      <c r="AD49" s="455"/>
      <c r="AE49" s="456"/>
      <c r="AF49" s="1648"/>
      <c r="AG49" s="1646"/>
      <c r="AH49" s="1646"/>
      <c r="AI49" s="1646"/>
      <c r="AJ49" s="1647"/>
    </row>
    <row r="50" spans="1:36" s="439" customFormat="1" ht="24" customHeight="1">
      <c r="A50" s="1634" t="s">
        <v>546</v>
      </c>
      <c r="B50" s="1630"/>
      <c r="C50" s="1630"/>
      <c r="D50" s="1630"/>
      <c r="E50" s="1630"/>
      <c r="F50" s="1630"/>
      <c r="G50" s="1630"/>
      <c r="H50" s="1630"/>
      <c r="I50" s="1630"/>
      <c r="J50" s="1630"/>
      <c r="K50" s="1630"/>
      <c r="L50" s="1630"/>
      <c r="M50" s="1630"/>
      <c r="N50" s="1630"/>
      <c r="O50" s="1630"/>
      <c r="P50" s="1630"/>
      <c r="Q50" s="1630"/>
      <c r="R50" s="1630"/>
      <c r="S50" s="1631"/>
      <c r="T50" s="450"/>
      <c r="U50" s="451" t="s">
        <v>496</v>
      </c>
      <c r="V50" s="455"/>
      <c r="W50" s="455"/>
      <c r="X50" s="455"/>
      <c r="Y50" s="455"/>
      <c r="Z50" s="456"/>
      <c r="AA50" s="455"/>
      <c r="AB50" s="455"/>
      <c r="AC50" s="455"/>
      <c r="AD50" s="455"/>
      <c r="AE50" s="456"/>
      <c r="AF50" s="1648">
        <f>11350+44741</f>
        <v>56091</v>
      </c>
      <c r="AG50" s="1646"/>
      <c r="AH50" s="1646"/>
      <c r="AI50" s="1646"/>
      <c r="AJ50" s="1647"/>
    </row>
    <row r="51" spans="1:36" s="439" customFormat="1" ht="24" customHeight="1">
      <c r="A51" s="468" t="s">
        <v>547</v>
      </c>
      <c r="B51" s="461"/>
      <c r="C51" s="462"/>
      <c r="D51" s="461"/>
      <c r="E51" s="463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5"/>
      <c r="T51" s="450"/>
      <c r="U51" s="451" t="s">
        <v>498</v>
      </c>
      <c r="V51" s="455"/>
      <c r="W51" s="455"/>
      <c r="X51" s="455"/>
      <c r="Y51" s="455"/>
      <c r="Z51" s="456"/>
      <c r="AA51" s="455"/>
      <c r="AB51" s="455"/>
      <c r="AC51" s="455"/>
      <c r="AD51" s="455"/>
      <c r="AE51" s="456"/>
      <c r="AF51" s="1648"/>
      <c r="AG51" s="1646"/>
      <c r="AH51" s="1646"/>
      <c r="AI51" s="1646"/>
      <c r="AJ51" s="1647"/>
    </row>
    <row r="52" spans="1:36" s="439" customFormat="1" ht="24" customHeight="1">
      <c r="A52" s="468" t="s">
        <v>548</v>
      </c>
      <c r="B52" s="461"/>
      <c r="C52" s="462"/>
      <c r="D52" s="461"/>
      <c r="E52" s="463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5"/>
      <c r="T52" s="450"/>
      <c r="U52" s="451" t="s">
        <v>500</v>
      </c>
      <c r="V52" s="455"/>
      <c r="W52" s="455"/>
      <c r="X52" s="455"/>
      <c r="Y52" s="455"/>
      <c r="Z52" s="456"/>
      <c r="AA52" s="455"/>
      <c r="AB52" s="455"/>
      <c r="AC52" s="455"/>
      <c r="AD52" s="455"/>
      <c r="AE52" s="456"/>
      <c r="AF52" s="1648"/>
      <c r="AG52" s="1646"/>
      <c r="AH52" s="1646"/>
      <c r="AI52" s="1646"/>
      <c r="AJ52" s="1647"/>
    </row>
    <row r="53" spans="1:36" s="439" customFormat="1" ht="24" customHeight="1">
      <c r="A53" s="468" t="s">
        <v>549</v>
      </c>
      <c r="B53" s="461"/>
      <c r="C53" s="462"/>
      <c r="D53" s="461"/>
      <c r="E53" s="463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5"/>
      <c r="T53" s="450"/>
      <c r="U53" s="451" t="s">
        <v>502</v>
      </c>
      <c r="V53" s="455"/>
      <c r="W53" s="455"/>
      <c r="X53" s="455"/>
      <c r="Y53" s="455"/>
      <c r="Z53" s="456"/>
      <c r="AA53" s="455"/>
      <c r="AB53" s="455"/>
      <c r="AC53" s="455"/>
      <c r="AD53" s="455"/>
      <c r="AE53" s="456"/>
      <c r="AF53" s="1648"/>
      <c r="AG53" s="1646"/>
      <c r="AH53" s="1646"/>
      <c r="AI53" s="1646"/>
      <c r="AJ53" s="1647"/>
    </row>
    <row r="54" spans="1:36" s="439" customFormat="1" ht="26.25" customHeight="1">
      <c r="A54" s="1633" t="s">
        <v>550</v>
      </c>
      <c r="B54" s="1630"/>
      <c r="C54" s="1630"/>
      <c r="D54" s="1630"/>
      <c r="E54" s="1630"/>
      <c r="F54" s="1630"/>
      <c r="G54" s="1630"/>
      <c r="H54" s="1630"/>
      <c r="I54" s="1630"/>
      <c r="J54" s="1630"/>
      <c r="K54" s="1630"/>
      <c r="L54" s="1630"/>
      <c r="M54" s="1630"/>
      <c r="N54" s="1630"/>
      <c r="O54" s="1630"/>
      <c r="P54" s="1630"/>
      <c r="Q54" s="1630"/>
      <c r="R54" s="1630"/>
      <c r="S54" s="1631"/>
      <c r="T54" s="450"/>
      <c r="U54" s="451" t="s">
        <v>504</v>
      </c>
      <c r="V54" s="1645">
        <v>97000</v>
      </c>
      <c r="W54" s="1646"/>
      <c r="X54" s="1646"/>
      <c r="Y54" s="1646"/>
      <c r="Z54" s="1647"/>
      <c r="AA54" s="1645">
        <v>119592</v>
      </c>
      <c r="AB54" s="1646"/>
      <c r="AC54" s="1646"/>
      <c r="AD54" s="1646"/>
      <c r="AE54" s="1647"/>
      <c r="AF54" s="1645">
        <f>SUM(AF50:AJ53)</f>
        <v>56091</v>
      </c>
      <c r="AG54" s="1646"/>
      <c r="AH54" s="1646"/>
      <c r="AI54" s="1646"/>
      <c r="AJ54" s="1647"/>
    </row>
    <row r="55" spans="1:36" s="439" customFormat="1" ht="23.25" customHeight="1">
      <c r="A55" s="469" t="s">
        <v>551</v>
      </c>
      <c r="B55" s="470"/>
      <c r="C55" s="470"/>
      <c r="D55" s="470"/>
      <c r="E55" s="455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60"/>
      <c r="T55" s="450"/>
      <c r="U55" s="451" t="s">
        <v>506</v>
      </c>
      <c r="V55" s="1645">
        <v>97000</v>
      </c>
      <c r="W55" s="1646"/>
      <c r="X55" s="1646"/>
      <c r="Y55" s="1646"/>
      <c r="Z55" s="1647"/>
      <c r="AA55" s="1645">
        <v>119592</v>
      </c>
      <c r="AB55" s="1646"/>
      <c r="AC55" s="1646"/>
      <c r="AD55" s="1646"/>
      <c r="AE55" s="1647"/>
      <c r="AF55" s="1645">
        <v>56091</v>
      </c>
      <c r="AG55" s="1646"/>
      <c r="AH55" s="1646"/>
      <c r="AI55" s="1646"/>
      <c r="AJ55" s="1647"/>
    </row>
    <row r="56" spans="1:36" s="439" customFormat="1" ht="24" customHeight="1">
      <c r="A56" s="444" t="s">
        <v>552</v>
      </c>
      <c r="B56" s="445"/>
      <c r="C56" s="445"/>
      <c r="D56" s="446"/>
      <c r="E56" s="447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3"/>
      <c r="T56" s="450"/>
      <c r="U56" s="451" t="s">
        <v>553</v>
      </c>
      <c r="V56" s="466"/>
      <c r="W56" s="466"/>
      <c r="X56" s="466"/>
      <c r="Y56" s="466"/>
      <c r="Z56" s="467"/>
      <c r="AA56" s="466"/>
      <c r="AB56" s="466"/>
      <c r="AC56" s="466"/>
      <c r="AD56" s="466"/>
      <c r="AE56" s="467"/>
      <c r="AF56" s="1649"/>
      <c r="AG56" s="1646"/>
      <c r="AH56" s="1646"/>
      <c r="AI56" s="1646"/>
      <c r="AJ56" s="1647"/>
    </row>
    <row r="57" spans="1:36" s="439" customFormat="1" ht="24" customHeight="1">
      <c r="A57" s="1629" t="s">
        <v>554</v>
      </c>
      <c r="B57" s="1630"/>
      <c r="C57" s="1630"/>
      <c r="D57" s="1630"/>
      <c r="E57" s="1630"/>
      <c r="F57" s="1630"/>
      <c r="G57" s="1630"/>
      <c r="H57" s="1630"/>
      <c r="I57" s="1630"/>
      <c r="J57" s="1630"/>
      <c r="K57" s="1630"/>
      <c r="L57" s="1630"/>
      <c r="M57" s="1630"/>
      <c r="N57" s="1630"/>
      <c r="O57" s="1630"/>
      <c r="P57" s="1630"/>
      <c r="Q57" s="1630"/>
      <c r="R57" s="1630"/>
      <c r="S57" s="1631"/>
      <c r="T57" s="450"/>
      <c r="U57" s="451" t="s">
        <v>555</v>
      </c>
      <c r="V57" s="466"/>
      <c r="W57" s="466"/>
      <c r="X57" s="466"/>
      <c r="Y57" s="466"/>
      <c r="Z57" s="467"/>
      <c r="AA57" s="466"/>
      <c r="AB57" s="466"/>
      <c r="AC57" s="466"/>
      <c r="AD57" s="466"/>
      <c r="AE57" s="467"/>
      <c r="AF57" s="1649"/>
      <c r="AG57" s="1646"/>
      <c r="AH57" s="1646"/>
      <c r="AI57" s="1646"/>
      <c r="AJ57" s="1647"/>
    </row>
    <row r="58" spans="1:36" s="439" customFormat="1" ht="24" customHeight="1">
      <c r="A58" s="444" t="s">
        <v>556</v>
      </c>
      <c r="B58" s="446"/>
      <c r="C58" s="446"/>
      <c r="D58" s="446"/>
      <c r="E58" s="447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3"/>
      <c r="T58" s="450"/>
      <c r="U58" s="451" t="s">
        <v>557</v>
      </c>
      <c r="V58" s="466"/>
      <c r="W58" s="466"/>
      <c r="X58" s="466"/>
      <c r="Y58" s="466"/>
      <c r="Z58" s="467"/>
      <c r="AA58" s="466"/>
      <c r="AB58" s="466"/>
      <c r="AC58" s="466"/>
      <c r="AD58" s="466"/>
      <c r="AE58" s="467"/>
      <c r="AF58" s="1649"/>
      <c r="AG58" s="1646"/>
      <c r="AH58" s="1646"/>
      <c r="AI58" s="1646"/>
      <c r="AJ58" s="1647"/>
    </row>
    <row r="59" spans="1:36" s="439" customFormat="1" ht="24" customHeight="1">
      <c r="A59" s="1629" t="s">
        <v>558</v>
      </c>
      <c r="B59" s="1630"/>
      <c r="C59" s="1630"/>
      <c r="D59" s="1630"/>
      <c r="E59" s="1630"/>
      <c r="F59" s="1630"/>
      <c r="G59" s="1630"/>
      <c r="H59" s="1630"/>
      <c r="I59" s="1630"/>
      <c r="J59" s="1630"/>
      <c r="K59" s="1630"/>
      <c r="L59" s="1630"/>
      <c r="M59" s="1630"/>
      <c r="N59" s="1630"/>
      <c r="O59" s="1630"/>
      <c r="P59" s="1630"/>
      <c r="Q59" s="1630"/>
      <c r="R59" s="1630"/>
      <c r="S59" s="1631"/>
      <c r="T59" s="450"/>
      <c r="U59" s="451" t="s">
        <v>559</v>
      </c>
      <c r="V59" s="466"/>
      <c r="W59" s="466"/>
      <c r="X59" s="466"/>
      <c r="Y59" s="466"/>
      <c r="Z59" s="467"/>
      <c r="AA59" s="466"/>
      <c r="AB59" s="466"/>
      <c r="AC59" s="466"/>
      <c r="AD59" s="466"/>
      <c r="AE59" s="467"/>
      <c r="AF59" s="1649"/>
      <c r="AG59" s="1646"/>
      <c r="AH59" s="1646"/>
      <c r="AI59" s="1646"/>
      <c r="AJ59" s="1647"/>
    </row>
    <row r="60" spans="1:36" s="439" customFormat="1" ht="24" customHeight="1">
      <c r="A60" s="444" t="s">
        <v>560</v>
      </c>
      <c r="B60" s="446"/>
      <c r="C60" s="446"/>
      <c r="D60" s="446"/>
      <c r="E60" s="447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3"/>
      <c r="T60" s="450"/>
      <c r="U60" s="451" t="s">
        <v>561</v>
      </c>
      <c r="V60" s="466"/>
      <c r="W60" s="466"/>
      <c r="X60" s="466"/>
      <c r="Y60" s="466"/>
      <c r="Z60" s="467"/>
      <c r="AA60" s="466"/>
      <c r="AB60" s="466"/>
      <c r="AC60" s="466"/>
      <c r="AD60" s="466"/>
      <c r="AE60" s="467"/>
      <c r="AF60" s="1649"/>
      <c r="AG60" s="1646"/>
      <c r="AH60" s="1646"/>
      <c r="AI60" s="1646"/>
      <c r="AJ60" s="1647"/>
    </row>
    <row r="61" spans="1:36" s="439" customFormat="1" ht="26.25" customHeight="1">
      <c r="A61" s="1633" t="s">
        <v>562</v>
      </c>
      <c r="B61" s="1630"/>
      <c r="C61" s="1630"/>
      <c r="D61" s="1630"/>
      <c r="E61" s="1630"/>
      <c r="F61" s="1630"/>
      <c r="G61" s="1630"/>
      <c r="H61" s="1630"/>
      <c r="I61" s="1630"/>
      <c r="J61" s="1630"/>
      <c r="K61" s="1630"/>
      <c r="L61" s="1630"/>
      <c r="M61" s="1630"/>
      <c r="N61" s="1630"/>
      <c r="O61" s="1630"/>
      <c r="P61" s="1630"/>
      <c r="Q61" s="1630"/>
      <c r="R61" s="1630"/>
      <c r="S61" s="1631"/>
      <c r="T61" s="450"/>
      <c r="U61" s="451" t="s">
        <v>563</v>
      </c>
      <c r="V61" s="1645"/>
      <c r="W61" s="1646"/>
      <c r="X61" s="1646"/>
      <c r="Y61" s="1646"/>
      <c r="Z61" s="1647"/>
      <c r="AA61" s="1645"/>
      <c r="AB61" s="1646"/>
      <c r="AC61" s="1646"/>
      <c r="AD61" s="1646"/>
      <c r="AE61" s="1647"/>
      <c r="AF61" s="1645"/>
      <c r="AG61" s="1646"/>
      <c r="AH61" s="1646"/>
      <c r="AI61" s="1646"/>
      <c r="AJ61" s="1647"/>
    </row>
    <row r="62" spans="1:36" s="439" customFormat="1" ht="24" customHeight="1">
      <c r="A62" s="444" t="s">
        <v>564</v>
      </c>
      <c r="B62" s="446"/>
      <c r="C62" s="446"/>
      <c r="D62" s="446"/>
      <c r="E62" s="447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9"/>
      <c r="T62" s="450"/>
      <c r="U62" s="451" t="s">
        <v>565</v>
      </c>
      <c r="V62" s="455"/>
      <c r="W62" s="455"/>
      <c r="X62" s="455"/>
      <c r="Y62" s="455"/>
      <c r="Z62" s="456"/>
      <c r="AA62" s="455"/>
      <c r="AB62" s="455"/>
      <c r="AC62" s="455"/>
      <c r="AD62" s="455"/>
      <c r="AE62" s="456"/>
      <c r="AF62" s="1648"/>
      <c r="AG62" s="1646"/>
      <c r="AH62" s="1646"/>
      <c r="AI62" s="1646"/>
      <c r="AJ62" s="1647"/>
    </row>
    <row r="63" spans="1:36" s="439" customFormat="1" ht="26.25" customHeight="1">
      <c r="A63" s="1629" t="s">
        <v>566</v>
      </c>
      <c r="B63" s="1630"/>
      <c r="C63" s="1630"/>
      <c r="D63" s="1630"/>
      <c r="E63" s="1630"/>
      <c r="F63" s="1630"/>
      <c r="G63" s="1630"/>
      <c r="H63" s="1630"/>
      <c r="I63" s="1630"/>
      <c r="J63" s="1630"/>
      <c r="K63" s="1630"/>
      <c r="L63" s="1630"/>
      <c r="M63" s="1630"/>
      <c r="N63" s="1630"/>
      <c r="O63" s="1630"/>
      <c r="P63" s="1630"/>
      <c r="Q63" s="1630"/>
      <c r="R63" s="1630"/>
      <c r="S63" s="1631"/>
      <c r="T63" s="450"/>
      <c r="U63" s="451" t="s">
        <v>567</v>
      </c>
      <c r="V63" s="455"/>
      <c r="W63" s="455"/>
      <c r="X63" s="455"/>
      <c r="Y63" s="455"/>
      <c r="Z63" s="456"/>
      <c r="AA63" s="455"/>
      <c r="AB63" s="455"/>
      <c r="AC63" s="455"/>
      <c r="AD63" s="455"/>
      <c r="AE63" s="456"/>
      <c r="AF63" s="1648">
        <v>11248</v>
      </c>
      <c r="AG63" s="1646"/>
      <c r="AH63" s="1646"/>
      <c r="AI63" s="1646"/>
      <c r="AJ63" s="1647"/>
    </row>
    <row r="64" spans="1:36" s="439" customFormat="1" ht="24" customHeight="1">
      <c r="A64" s="444" t="s">
        <v>568</v>
      </c>
      <c r="B64" s="445"/>
      <c r="C64" s="446"/>
      <c r="D64" s="446"/>
      <c r="E64" s="447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9"/>
      <c r="T64" s="450"/>
      <c r="U64" s="451" t="s">
        <v>569</v>
      </c>
      <c r="V64" s="455"/>
      <c r="W64" s="455"/>
      <c r="X64" s="455"/>
      <c r="Y64" s="455"/>
      <c r="Z64" s="456"/>
      <c r="AA64" s="455"/>
      <c r="AB64" s="455"/>
      <c r="AC64" s="455"/>
      <c r="AD64" s="455"/>
      <c r="AE64" s="456"/>
      <c r="AF64" s="1648"/>
      <c r="AG64" s="1646"/>
      <c r="AH64" s="1646"/>
      <c r="AI64" s="1646"/>
      <c r="AJ64" s="1647"/>
    </row>
    <row r="65" spans="1:36" s="439" customFormat="1" ht="25.5" customHeight="1">
      <c r="A65" s="1621" t="s">
        <v>570</v>
      </c>
      <c r="B65" s="1625"/>
      <c r="C65" s="1625"/>
      <c r="D65" s="1625"/>
      <c r="E65" s="1625"/>
      <c r="F65" s="1625"/>
      <c r="G65" s="1625"/>
      <c r="H65" s="1625"/>
      <c r="I65" s="1625"/>
      <c r="J65" s="1625"/>
      <c r="K65" s="1625"/>
      <c r="L65" s="1625"/>
      <c r="M65" s="1625"/>
      <c r="N65" s="1625"/>
      <c r="O65" s="1625"/>
      <c r="P65" s="1625"/>
      <c r="Q65" s="1625"/>
      <c r="R65" s="1625"/>
      <c r="S65" s="1626"/>
      <c r="T65" s="450"/>
      <c r="U65" s="451" t="s">
        <v>571</v>
      </c>
      <c r="V65" s="455"/>
      <c r="W65" s="455"/>
      <c r="X65" s="455"/>
      <c r="Y65" s="455"/>
      <c r="Z65" s="456"/>
      <c r="AA65" s="455"/>
      <c r="AB65" s="455"/>
      <c r="AC65" s="455"/>
      <c r="AD65" s="455"/>
      <c r="AE65" s="456"/>
      <c r="AF65" s="1648"/>
      <c r="AG65" s="1646"/>
      <c r="AH65" s="1646"/>
      <c r="AI65" s="1646"/>
      <c r="AJ65" s="1647"/>
    </row>
    <row r="66" spans="1:36" s="439" customFormat="1" ht="24" customHeight="1">
      <c r="A66" s="444" t="s">
        <v>572</v>
      </c>
      <c r="B66" s="446"/>
      <c r="C66" s="446"/>
      <c r="D66" s="446"/>
      <c r="E66" s="447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9"/>
      <c r="T66" s="450"/>
      <c r="U66" s="451" t="s">
        <v>573</v>
      </c>
      <c r="V66" s="455"/>
      <c r="W66" s="455"/>
      <c r="X66" s="455"/>
      <c r="Y66" s="455"/>
      <c r="Z66" s="456"/>
      <c r="AA66" s="455"/>
      <c r="AB66" s="455"/>
      <c r="AC66" s="455"/>
      <c r="AD66" s="455"/>
      <c r="AE66" s="456"/>
      <c r="AF66" s="1648"/>
      <c r="AG66" s="1646"/>
      <c r="AH66" s="1646"/>
      <c r="AI66" s="1646"/>
      <c r="AJ66" s="1647"/>
    </row>
    <row r="67" spans="1:36" s="439" customFormat="1" ht="26.25" customHeight="1">
      <c r="A67" s="1633" t="s">
        <v>574</v>
      </c>
      <c r="B67" s="1639"/>
      <c r="C67" s="1639"/>
      <c r="D67" s="1639"/>
      <c r="E67" s="1639"/>
      <c r="F67" s="1639"/>
      <c r="G67" s="1639"/>
      <c r="H67" s="1639"/>
      <c r="I67" s="1639"/>
      <c r="J67" s="1639"/>
      <c r="K67" s="1639"/>
      <c r="L67" s="1639"/>
      <c r="M67" s="1639"/>
      <c r="N67" s="1639"/>
      <c r="O67" s="1639"/>
      <c r="P67" s="1639"/>
      <c r="Q67" s="1639"/>
      <c r="R67" s="1639"/>
      <c r="S67" s="1640"/>
      <c r="T67" s="450"/>
      <c r="U67" s="451" t="s">
        <v>575</v>
      </c>
      <c r="V67" s="1645">
        <v>11248</v>
      </c>
      <c r="W67" s="1646"/>
      <c r="X67" s="1646"/>
      <c r="Y67" s="1646"/>
      <c r="Z67" s="1647"/>
      <c r="AA67" s="1645">
        <v>11248</v>
      </c>
      <c r="AB67" s="1646"/>
      <c r="AC67" s="1646"/>
      <c r="AD67" s="1646"/>
      <c r="AE67" s="1647"/>
      <c r="AF67" s="1645">
        <v>11248</v>
      </c>
      <c r="AG67" s="1646"/>
      <c r="AH67" s="1646"/>
      <c r="AI67" s="1646"/>
      <c r="AJ67" s="1647"/>
    </row>
    <row r="68" spans="1:36" s="439" customFormat="1" ht="24" customHeight="1">
      <c r="A68" s="457" t="s">
        <v>576</v>
      </c>
      <c r="B68" s="470"/>
      <c r="C68" s="470"/>
      <c r="D68" s="470"/>
      <c r="E68" s="455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60"/>
      <c r="T68" s="450"/>
      <c r="U68" s="451" t="s">
        <v>577</v>
      </c>
      <c r="V68" s="1645">
        <v>11248</v>
      </c>
      <c r="W68" s="1646"/>
      <c r="X68" s="1646"/>
      <c r="Y68" s="1646"/>
      <c r="Z68" s="1647"/>
      <c r="AA68" s="1645">
        <v>11248</v>
      </c>
      <c r="AB68" s="1646"/>
      <c r="AC68" s="1646"/>
      <c r="AD68" s="1646"/>
      <c r="AE68" s="1647"/>
      <c r="AF68" s="1645">
        <v>11248</v>
      </c>
      <c r="AG68" s="1646"/>
      <c r="AH68" s="1646"/>
      <c r="AI68" s="1646"/>
      <c r="AJ68" s="1647"/>
    </row>
    <row r="69" spans="1:36" s="439" customFormat="1" ht="24" customHeight="1">
      <c r="A69" s="457" t="s">
        <v>578</v>
      </c>
      <c r="B69" s="470"/>
      <c r="C69" s="470"/>
      <c r="D69" s="470"/>
      <c r="E69" s="455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60"/>
      <c r="T69" s="450"/>
      <c r="U69" s="451" t="s">
        <v>579</v>
      </c>
      <c r="V69" s="1645">
        <f>V55+V68</f>
        <v>108248</v>
      </c>
      <c r="W69" s="1646"/>
      <c r="X69" s="1646"/>
      <c r="Y69" s="1646"/>
      <c r="Z69" s="1647"/>
      <c r="AA69" s="1645">
        <f>AA55+AA68</f>
        <v>130840</v>
      </c>
      <c r="AB69" s="1646"/>
      <c r="AC69" s="1646"/>
      <c r="AD69" s="1646"/>
      <c r="AE69" s="1647"/>
      <c r="AF69" s="1645">
        <f>AF55+AF68</f>
        <v>67339</v>
      </c>
      <c r="AG69" s="1646"/>
      <c r="AH69" s="1646"/>
      <c r="AI69" s="1646"/>
      <c r="AJ69" s="1647"/>
    </row>
    <row r="70" spans="1:36" s="439" customFormat="1" ht="24" customHeight="1">
      <c r="A70" s="474" t="s">
        <v>580</v>
      </c>
      <c r="B70" s="475"/>
      <c r="C70" s="475"/>
      <c r="D70" s="475"/>
      <c r="E70" s="476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8"/>
      <c r="S70" s="479"/>
      <c r="T70" s="450"/>
      <c r="U70" s="451" t="s">
        <v>581</v>
      </c>
      <c r="V70" s="1648"/>
      <c r="W70" s="1646"/>
      <c r="X70" s="1646"/>
      <c r="Y70" s="1646"/>
      <c r="Z70" s="1647"/>
      <c r="AA70" s="1648"/>
      <c r="AB70" s="1646"/>
      <c r="AC70" s="1646"/>
      <c r="AD70" s="1646"/>
      <c r="AE70" s="1647"/>
      <c r="AF70" s="1648"/>
      <c r="AG70" s="1646"/>
      <c r="AH70" s="1646"/>
      <c r="AI70" s="1646"/>
      <c r="AJ70" s="1647"/>
    </row>
    <row r="71" spans="1:36" s="439" customFormat="1" ht="24" customHeight="1">
      <c r="A71" s="474" t="s">
        <v>582</v>
      </c>
      <c r="B71" s="475"/>
      <c r="C71" s="475"/>
      <c r="D71" s="475"/>
      <c r="E71" s="476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8"/>
      <c r="S71" s="479"/>
      <c r="T71" s="450"/>
      <c r="U71" s="451" t="s">
        <v>583</v>
      </c>
      <c r="V71" s="1648"/>
      <c r="W71" s="1646"/>
      <c r="X71" s="1646"/>
      <c r="Y71" s="1646"/>
      <c r="Z71" s="1647"/>
      <c r="AA71" s="1648"/>
      <c r="AB71" s="1646"/>
      <c r="AC71" s="1646"/>
      <c r="AD71" s="1646"/>
      <c r="AE71" s="1647"/>
      <c r="AF71" s="1648"/>
      <c r="AG71" s="1646"/>
      <c r="AH71" s="1646"/>
      <c r="AI71" s="1646"/>
      <c r="AJ71" s="1647"/>
    </row>
    <row r="72" spans="1:36" s="439" customFormat="1" ht="24" customHeight="1">
      <c r="A72" s="474" t="s">
        <v>584</v>
      </c>
      <c r="B72" s="475"/>
      <c r="C72" s="475"/>
      <c r="D72" s="475"/>
      <c r="E72" s="476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8"/>
      <c r="S72" s="479"/>
      <c r="T72" s="450"/>
      <c r="U72" s="451" t="s">
        <v>585</v>
      </c>
      <c r="V72" s="1648"/>
      <c r="W72" s="1646"/>
      <c r="X72" s="1646"/>
      <c r="Y72" s="1646"/>
      <c r="Z72" s="1647"/>
      <c r="AA72" s="1648"/>
      <c r="AB72" s="1646"/>
      <c r="AC72" s="1646"/>
      <c r="AD72" s="1646"/>
      <c r="AE72" s="1647"/>
      <c r="AF72" s="1648"/>
      <c r="AG72" s="1646"/>
      <c r="AH72" s="1646"/>
      <c r="AI72" s="1646"/>
      <c r="AJ72" s="1647"/>
    </row>
    <row r="73" spans="1:36" s="439" customFormat="1" ht="24" customHeight="1">
      <c r="A73" s="1635" t="s">
        <v>586</v>
      </c>
      <c r="B73" s="1636"/>
      <c r="C73" s="1636"/>
      <c r="D73" s="1636"/>
      <c r="E73" s="1636"/>
      <c r="F73" s="1636"/>
      <c r="G73" s="1636"/>
      <c r="H73" s="1636"/>
      <c r="I73" s="1636"/>
      <c r="J73" s="1636"/>
      <c r="K73" s="1636"/>
      <c r="L73" s="1636"/>
      <c r="M73" s="1636"/>
      <c r="N73" s="1636"/>
      <c r="O73" s="477"/>
      <c r="P73" s="477"/>
      <c r="Q73" s="477"/>
      <c r="R73" s="478"/>
      <c r="S73" s="479"/>
      <c r="T73" s="450"/>
      <c r="U73" s="451" t="s">
        <v>587</v>
      </c>
      <c r="V73" s="1648"/>
      <c r="W73" s="1646"/>
      <c r="X73" s="1646"/>
      <c r="Y73" s="1646"/>
      <c r="Z73" s="1647"/>
      <c r="AA73" s="1648"/>
      <c r="AB73" s="1646"/>
      <c r="AC73" s="1646"/>
      <c r="AD73" s="1646"/>
      <c r="AE73" s="1647"/>
      <c r="AF73" s="1648"/>
      <c r="AG73" s="1646"/>
      <c r="AH73" s="1646"/>
      <c r="AI73" s="1646"/>
      <c r="AJ73" s="1647"/>
    </row>
    <row r="74" spans="1:36" s="439" customFormat="1" ht="24" customHeight="1">
      <c r="A74" s="474" t="s">
        <v>588</v>
      </c>
      <c r="B74" s="475"/>
      <c r="C74" s="475"/>
      <c r="D74" s="475"/>
      <c r="E74" s="476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8"/>
      <c r="S74" s="479"/>
      <c r="T74" s="450"/>
      <c r="U74" s="451" t="s">
        <v>589</v>
      </c>
      <c r="V74" s="1648"/>
      <c r="W74" s="1646"/>
      <c r="X74" s="1646"/>
      <c r="Y74" s="1646"/>
      <c r="Z74" s="1647"/>
      <c r="AA74" s="1648"/>
      <c r="AB74" s="1646"/>
      <c r="AC74" s="1646"/>
      <c r="AD74" s="1646"/>
      <c r="AE74" s="1647"/>
      <c r="AF74" s="1648"/>
      <c r="AG74" s="1646"/>
      <c r="AH74" s="1646"/>
      <c r="AI74" s="1646"/>
      <c r="AJ74" s="1647"/>
    </row>
    <row r="75" spans="1:36" s="439" customFormat="1" ht="24" customHeight="1">
      <c r="A75" s="474" t="s">
        <v>590</v>
      </c>
      <c r="B75" s="475"/>
      <c r="C75" s="475"/>
      <c r="D75" s="475"/>
      <c r="E75" s="476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80"/>
      <c r="T75" s="450"/>
      <c r="U75" s="451" t="s">
        <v>591</v>
      </c>
      <c r="V75" s="1648"/>
      <c r="W75" s="1646"/>
      <c r="X75" s="1646"/>
      <c r="Y75" s="1646"/>
      <c r="Z75" s="1647"/>
      <c r="AA75" s="1648"/>
      <c r="AB75" s="1646"/>
      <c r="AC75" s="1646"/>
      <c r="AD75" s="1646"/>
      <c r="AE75" s="1647"/>
      <c r="AF75" s="1648"/>
      <c r="AG75" s="1646"/>
      <c r="AH75" s="1646"/>
      <c r="AI75" s="1646"/>
      <c r="AJ75" s="1647"/>
    </row>
    <row r="76" spans="1:36" s="439" customFormat="1" ht="24" customHeight="1">
      <c r="A76" s="474" t="s">
        <v>592</v>
      </c>
      <c r="B76" s="475"/>
      <c r="C76" s="475"/>
      <c r="D76" s="475"/>
      <c r="E76" s="476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80"/>
      <c r="T76" s="450"/>
      <c r="U76" s="451" t="s">
        <v>593</v>
      </c>
      <c r="V76" s="1648"/>
      <c r="W76" s="1646"/>
      <c r="X76" s="1646"/>
      <c r="Y76" s="1646"/>
      <c r="Z76" s="1647"/>
      <c r="AA76" s="1648"/>
      <c r="AB76" s="1646"/>
      <c r="AC76" s="1646"/>
      <c r="AD76" s="1646"/>
      <c r="AE76" s="1647"/>
      <c r="AF76" s="1648"/>
      <c r="AG76" s="1646"/>
      <c r="AH76" s="1646"/>
      <c r="AI76" s="1646"/>
      <c r="AJ76" s="1647"/>
    </row>
    <row r="77" spans="1:36" ht="24" customHeight="1">
      <c r="A77" s="474" t="s">
        <v>594</v>
      </c>
      <c r="B77" s="475"/>
      <c r="C77" s="475"/>
      <c r="D77" s="475"/>
      <c r="E77" s="476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80"/>
      <c r="T77" s="450"/>
      <c r="U77" s="451" t="s">
        <v>595</v>
      </c>
      <c r="V77" s="1648"/>
      <c r="W77" s="1646"/>
      <c r="X77" s="1646"/>
      <c r="Y77" s="1646"/>
      <c r="Z77" s="1647"/>
      <c r="AA77" s="1648"/>
      <c r="AB77" s="1646"/>
      <c r="AC77" s="1646"/>
      <c r="AD77" s="1646"/>
      <c r="AE77" s="1647"/>
      <c r="AF77" s="1648"/>
      <c r="AG77" s="1646"/>
      <c r="AH77" s="1646"/>
      <c r="AI77" s="1646"/>
      <c r="AJ77" s="1647"/>
    </row>
    <row r="78" spans="1:36" ht="24" customHeight="1">
      <c r="A78" s="474" t="s">
        <v>596</v>
      </c>
      <c r="B78" s="475"/>
      <c r="C78" s="475"/>
      <c r="D78" s="475"/>
      <c r="E78" s="476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80"/>
      <c r="T78" s="450"/>
      <c r="U78" s="451" t="s">
        <v>597</v>
      </c>
      <c r="V78" s="1648"/>
      <c r="W78" s="1646"/>
      <c r="X78" s="1646"/>
      <c r="Y78" s="1646"/>
      <c r="Z78" s="1647"/>
      <c r="AA78" s="1648"/>
      <c r="AB78" s="1646"/>
      <c r="AC78" s="1646"/>
      <c r="AD78" s="1646"/>
      <c r="AE78" s="1647"/>
      <c r="AF78" s="1648"/>
      <c r="AG78" s="1646"/>
      <c r="AH78" s="1646"/>
      <c r="AI78" s="1646"/>
      <c r="AJ78" s="1647"/>
    </row>
    <row r="79" spans="1:36" ht="24" customHeight="1">
      <c r="A79" s="474" t="s">
        <v>598</v>
      </c>
      <c r="B79" s="475"/>
      <c r="C79" s="475"/>
      <c r="D79" s="475"/>
      <c r="E79" s="476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80"/>
      <c r="T79" s="450"/>
      <c r="U79" s="451" t="s">
        <v>599</v>
      </c>
      <c r="V79" s="1648"/>
      <c r="W79" s="1646"/>
      <c r="X79" s="1646"/>
      <c r="Y79" s="1646"/>
      <c r="Z79" s="1647"/>
      <c r="AA79" s="1648"/>
      <c r="AB79" s="1646"/>
      <c r="AC79" s="1646"/>
      <c r="AD79" s="1646"/>
      <c r="AE79" s="1647"/>
      <c r="AF79" s="1648">
        <v>17890</v>
      </c>
      <c r="AG79" s="1646"/>
      <c r="AH79" s="1646"/>
      <c r="AI79" s="1646"/>
      <c r="AJ79" s="1647"/>
    </row>
    <row r="80" spans="1:36" s="439" customFormat="1" ht="24" customHeight="1">
      <c r="A80" s="469" t="s">
        <v>600</v>
      </c>
      <c r="B80" s="470"/>
      <c r="C80" s="470"/>
      <c r="D80" s="470"/>
      <c r="E80" s="455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2"/>
      <c r="T80" s="450"/>
      <c r="U80" s="451" t="s">
        <v>601</v>
      </c>
      <c r="V80" s="1645">
        <f>SUM(V70:Z79)</f>
        <v>0</v>
      </c>
      <c r="W80" s="1646"/>
      <c r="X80" s="1646"/>
      <c r="Y80" s="1646"/>
      <c r="Z80" s="1647"/>
      <c r="AA80" s="1645">
        <f>SUM(AA70:AE79)</f>
        <v>0</v>
      </c>
      <c r="AB80" s="1646"/>
      <c r="AC80" s="1646"/>
      <c r="AD80" s="1646"/>
      <c r="AE80" s="1647"/>
      <c r="AF80" s="1645">
        <f>SUM(AF70:AJ79)</f>
        <v>17890</v>
      </c>
      <c r="AG80" s="1646"/>
      <c r="AH80" s="1646"/>
      <c r="AI80" s="1646"/>
      <c r="AJ80" s="1647"/>
    </row>
    <row r="81" spans="1:36" s="439" customFormat="1" ht="24" customHeight="1">
      <c r="A81" s="1637" t="s">
        <v>602</v>
      </c>
      <c r="B81" s="1638"/>
      <c r="C81" s="1638"/>
      <c r="D81" s="1638"/>
      <c r="E81" s="1638"/>
      <c r="F81" s="1638"/>
      <c r="G81" s="1638"/>
      <c r="H81" s="1638"/>
      <c r="I81" s="1638"/>
      <c r="J81" s="1638"/>
      <c r="K81" s="1638"/>
      <c r="L81" s="1638"/>
      <c r="M81" s="1638"/>
      <c r="N81" s="1638"/>
      <c r="O81" s="481"/>
      <c r="P81" s="481"/>
      <c r="Q81" s="481"/>
      <c r="R81" s="481"/>
      <c r="S81" s="482"/>
      <c r="T81" s="450"/>
      <c r="U81" s="451" t="s">
        <v>603</v>
      </c>
      <c r="V81" s="1648"/>
      <c r="W81" s="1646"/>
      <c r="X81" s="1646"/>
      <c r="Y81" s="1646"/>
      <c r="Z81" s="1647"/>
      <c r="AA81" s="1648"/>
      <c r="AB81" s="1646"/>
      <c r="AC81" s="1646"/>
      <c r="AD81" s="1646"/>
      <c r="AE81" s="1647"/>
      <c r="AF81" s="1648"/>
      <c r="AG81" s="1646"/>
      <c r="AH81" s="1646"/>
      <c r="AI81" s="1646"/>
      <c r="AJ81" s="1647"/>
    </row>
    <row r="82" spans="1:38" s="439" customFormat="1" ht="24" customHeight="1">
      <c r="A82" s="450" t="s">
        <v>604</v>
      </c>
      <c r="B82" s="483"/>
      <c r="C82" s="483"/>
      <c r="D82" s="483"/>
      <c r="E82" s="455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  <c r="T82" s="450"/>
      <c r="U82" s="451" t="s">
        <v>605</v>
      </c>
      <c r="V82" s="1648"/>
      <c r="W82" s="1646"/>
      <c r="X82" s="1646"/>
      <c r="Y82" s="1646"/>
      <c r="Z82" s="1647"/>
      <c r="AA82" s="1648"/>
      <c r="AB82" s="1646"/>
      <c r="AC82" s="1646"/>
      <c r="AD82" s="1646"/>
      <c r="AE82" s="1647"/>
      <c r="AF82" s="1648"/>
      <c r="AG82" s="1646"/>
      <c r="AH82" s="1646"/>
      <c r="AI82" s="1646"/>
      <c r="AJ82" s="1647"/>
      <c r="AL82" s="439" t="s">
        <v>222</v>
      </c>
    </row>
    <row r="83" spans="1:36" ht="24" customHeight="1">
      <c r="A83" s="450" t="s">
        <v>606</v>
      </c>
      <c r="B83" s="483"/>
      <c r="C83" s="483"/>
      <c r="D83" s="483"/>
      <c r="E83" s="455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5"/>
      <c r="T83" s="450"/>
      <c r="U83" s="451" t="s">
        <v>607</v>
      </c>
      <c r="V83" s="1648"/>
      <c r="W83" s="1646"/>
      <c r="X83" s="1646"/>
      <c r="Y83" s="1646"/>
      <c r="Z83" s="1647"/>
      <c r="AA83" s="1648"/>
      <c r="AB83" s="1646"/>
      <c r="AC83" s="1646"/>
      <c r="AD83" s="1646"/>
      <c r="AE83" s="1647"/>
      <c r="AF83" s="1648"/>
      <c r="AG83" s="1646"/>
      <c r="AH83" s="1646"/>
      <c r="AI83" s="1646"/>
      <c r="AJ83" s="1647"/>
    </row>
    <row r="84" spans="1:36" ht="24" customHeight="1">
      <c r="A84" s="450" t="s">
        <v>608</v>
      </c>
      <c r="B84" s="483"/>
      <c r="C84" s="483"/>
      <c r="D84" s="483"/>
      <c r="E84" s="455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5"/>
      <c r="T84" s="450"/>
      <c r="U84" s="451" t="s">
        <v>609</v>
      </c>
      <c r="V84" s="1648"/>
      <c r="W84" s="1646"/>
      <c r="X84" s="1646"/>
      <c r="Y84" s="1646"/>
      <c r="Z84" s="1647"/>
      <c r="AA84" s="1648"/>
      <c r="AB84" s="1646"/>
      <c r="AC84" s="1646"/>
      <c r="AD84" s="1646"/>
      <c r="AE84" s="1647"/>
      <c r="AF84" s="1648"/>
      <c r="AG84" s="1646"/>
      <c r="AH84" s="1646"/>
      <c r="AI84" s="1646"/>
      <c r="AJ84" s="1647"/>
    </row>
    <row r="85" spans="1:36" ht="24" customHeight="1">
      <c r="A85" s="450" t="s">
        <v>610</v>
      </c>
      <c r="B85" s="483"/>
      <c r="C85" s="483"/>
      <c r="D85" s="483"/>
      <c r="E85" s="455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5"/>
      <c r="T85" s="450"/>
      <c r="U85" s="451" t="s">
        <v>611</v>
      </c>
      <c r="V85" s="1648"/>
      <c r="W85" s="1646"/>
      <c r="X85" s="1646"/>
      <c r="Y85" s="1646"/>
      <c r="Z85" s="1647"/>
      <c r="AA85" s="1648"/>
      <c r="AB85" s="1646"/>
      <c r="AC85" s="1646"/>
      <c r="AD85" s="1646"/>
      <c r="AE85" s="1647"/>
      <c r="AF85" s="1648"/>
      <c r="AG85" s="1646"/>
      <c r="AH85" s="1646"/>
      <c r="AI85" s="1646"/>
      <c r="AJ85" s="1647"/>
    </row>
    <row r="86" spans="1:36" s="439" customFormat="1" ht="24" customHeight="1">
      <c r="A86" s="469" t="s">
        <v>612</v>
      </c>
      <c r="B86" s="470"/>
      <c r="C86" s="470"/>
      <c r="D86" s="470"/>
      <c r="E86" s="455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60"/>
      <c r="T86" s="450"/>
      <c r="U86" s="451" t="s">
        <v>613</v>
      </c>
      <c r="V86" s="1645"/>
      <c r="W86" s="1646"/>
      <c r="X86" s="1646"/>
      <c r="Y86" s="1646"/>
      <c r="Z86" s="1647"/>
      <c r="AA86" s="1645"/>
      <c r="AB86" s="1646"/>
      <c r="AC86" s="1646"/>
      <c r="AD86" s="1646"/>
      <c r="AE86" s="1647"/>
      <c r="AF86" s="1645"/>
      <c r="AG86" s="1646"/>
      <c r="AH86" s="1646"/>
      <c r="AI86" s="1646"/>
      <c r="AJ86" s="1647"/>
    </row>
    <row r="87" spans="1:36" ht="24" customHeight="1">
      <c r="A87" s="450" t="s">
        <v>614</v>
      </c>
      <c r="B87" s="483"/>
      <c r="C87" s="483"/>
      <c r="D87" s="483"/>
      <c r="E87" s="455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4"/>
      <c r="S87" s="485"/>
      <c r="T87" s="450"/>
      <c r="U87" s="451" t="s">
        <v>615</v>
      </c>
      <c r="V87" s="1648"/>
      <c r="W87" s="1646"/>
      <c r="X87" s="1646"/>
      <c r="Y87" s="1646"/>
      <c r="Z87" s="1647"/>
      <c r="AA87" s="1648"/>
      <c r="AB87" s="1646"/>
      <c r="AC87" s="1646"/>
      <c r="AD87" s="1646"/>
      <c r="AE87" s="1647"/>
      <c r="AF87" s="1648"/>
      <c r="AG87" s="1646"/>
      <c r="AH87" s="1646"/>
      <c r="AI87" s="1646"/>
      <c r="AJ87" s="1647"/>
    </row>
    <row r="88" spans="1:36" ht="24" customHeight="1">
      <c r="A88" s="450" t="s">
        <v>616</v>
      </c>
      <c r="B88" s="483"/>
      <c r="C88" s="483"/>
      <c r="D88" s="483"/>
      <c r="E88" s="455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5"/>
      <c r="T88" s="450"/>
      <c r="U88" s="451" t="s">
        <v>617</v>
      </c>
      <c r="V88" s="1648">
        <v>1106050</v>
      </c>
      <c r="W88" s="1646"/>
      <c r="X88" s="1646"/>
      <c r="Y88" s="1646"/>
      <c r="Z88" s="1647"/>
      <c r="AA88" s="1648">
        <v>526723</v>
      </c>
      <c r="AB88" s="1646"/>
      <c r="AC88" s="1646"/>
      <c r="AD88" s="1646"/>
      <c r="AE88" s="1647"/>
      <c r="AF88" s="1648"/>
      <c r="AG88" s="1646"/>
      <c r="AH88" s="1646"/>
      <c r="AI88" s="1646"/>
      <c r="AJ88" s="1647"/>
    </row>
    <row r="89" spans="1:36" s="439" customFormat="1" ht="24" customHeight="1">
      <c r="A89" s="450" t="s">
        <v>618</v>
      </c>
      <c r="B89" s="470"/>
      <c r="C89" s="483"/>
      <c r="D89" s="483"/>
      <c r="E89" s="455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60"/>
      <c r="T89" s="450"/>
      <c r="U89" s="451" t="s">
        <v>619</v>
      </c>
      <c r="V89" s="1648"/>
      <c r="W89" s="1646"/>
      <c r="X89" s="1646"/>
      <c r="Y89" s="1646"/>
      <c r="Z89" s="1647"/>
      <c r="AA89" s="1648"/>
      <c r="AB89" s="1646"/>
      <c r="AC89" s="1646"/>
      <c r="AD89" s="1646"/>
      <c r="AE89" s="1647"/>
      <c r="AF89" s="1648"/>
      <c r="AG89" s="1646"/>
      <c r="AH89" s="1646"/>
      <c r="AI89" s="1646"/>
      <c r="AJ89" s="1647"/>
    </row>
    <row r="90" spans="1:36" ht="24" customHeight="1">
      <c r="A90" s="469" t="s">
        <v>620</v>
      </c>
      <c r="B90" s="470"/>
      <c r="C90" s="470"/>
      <c r="D90" s="470"/>
      <c r="E90" s="455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60"/>
      <c r="T90" s="450"/>
      <c r="U90" s="451" t="s">
        <v>621</v>
      </c>
      <c r="V90" s="1645">
        <f>SUM(V87:Z89)</f>
        <v>1106050</v>
      </c>
      <c r="W90" s="1646"/>
      <c r="X90" s="1646"/>
      <c r="Y90" s="1646"/>
      <c r="Z90" s="1647"/>
      <c r="AA90" s="1645">
        <f>SUM(AA87:AE89)</f>
        <v>526723</v>
      </c>
      <c r="AB90" s="1646"/>
      <c r="AC90" s="1646"/>
      <c r="AD90" s="1646"/>
      <c r="AE90" s="1647"/>
      <c r="AF90" s="1645">
        <f>SUM(AF87:AJ89)</f>
        <v>0</v>
      </c>
      <c r="AG90" s="1646"/>
      <c r="AH90" s="1646"/>
      <c r="AI90" s="1646"/>
      <c r="AJ90" s="1647"/>
    </row>
    <row r="91" spans="1:36" ht="24" customHeight="1">
      <c r="A91" s="450" t="s">
        <v>622</v>
      </c>
      <c r="B91" s="483"/>
      <c r="C91" s="483"/>
      <c r="D91" s="483"/>
      <c r="E91" s="455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5"/>
      <c r="T91" s="450"/>
      <c r="U91" s="451" t="s">
        <v>623</v>
      </c>
      <c r="V91" s="1648"/>
      <c r="W91" s="1646"/>
      <c r="X91" s="1646"/>
      <c r="Y91" s="1646"/>
      <c r="Z91" s="1647"/>
      <c r="AA91" s="1648"/>
      <c r="AB91" s="1646"/>
      <c r="AC91" s="1646"/>
      <c r="AD91" s="1646"/>
      <c r="AE91" s="1647"/>
      <c r="AF91" s="1648"/>
      <c r="AG91" s="1646"/>
      <c r="AH91" s="1646"/>
      <c r="AI91" s="1646"/>
      <c r="AJ91" s="1647"/>
    </row>
    <row r="92" spans="1:36" ht="24" customHeight="1">
      <c r="A92" s="450" t="s">
        <v>624</v>
      </c>
      <c r="B92" s="483"/>
      <c r="C92" s="483"/>
      <c r="D92" s="483"/>
      <c r="E92" s="455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5"/>
      <c r="T92" s="450"/>
      <c r="U92" s="451" t="s">
        <v>625</v>
      </c>
      <c r="V92" s="1648"/>
      <c r="W92" s="1646"/>
      <c r="X92" s="1646"/>
      <c r="Y92" s="1646"/>
      <c r="Z92" s="1647"/>
      <c r="AA92" s="1648"/>
      <c r="AB92" s="1646"/>
      <c r="AC92" s="1646"/>
      <c r="AD92" s="1646"/>
      <c r="AE92" s="1647"/>
      <c r="AF92" s="1648">
        <v>383126</v>
      </c>
      <c r="AG92" s="1646"/>
      <c r="AH92" s="1646"/>
      <c r="AI92" s="1646"/>
      <c r="AJ92" s="1647"/>
    </row>
    <row r="93" spans="1:36" ht="24" customHeight="1">
      <c r="A93" s="450" t="s">
        <v>626</v>
      </c>
      <c r="B93" s="483"/>
      <c r="C93" s="483"/>
      <c r="D93" s="483"/>
      <c r="E93" s="455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5"/>
      <c r="T93" s="450"/>
      <c r="U93" s="451" t="s">
        <v>627</v>
      </c>
      <c r="V93" s="1648"/>
      <c r="W93" s="1646"/>
      <c r="X93" s="1646"/>
      <c r="Y93" s="1646"/>
      <c r="Z93" s="1647"/>
      <c r="AA93" s="1648"/>
      <c r="AB93" s="1646"/>
      <c r="AC93" s="1646"/>
      <c r="AD93" s="1646"/>
      <c r="AE93" s="1647"/>
      <c r="AF93" s="1648">
        <v>122620</v>
      </c>
      <c r="AG93" s="1646"/>
      <c r="AH93" s="1646"/>
      <c r="AI93" s="1646"/>
      <c r="AJ93" s="1647"/>
    </row>
    <row r="94" spans="1:36" s="439" customFormat="1" ht="24" customHeight="1">
      <c r="A94" s="469" t="s">
        <v>628</v>
      </c>
      <c r="B94" s="470"/>
      <c r="C94" s="483"/>
      <c r="D94" s="483"/>
      <c r="E94" s="455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60"/>
      <c r="T94" s="450"/>
      <c r="U94" s="451" t="s">
        <v>629</v>
      </c>
      <c r="V94" s="1645"/>
      <c r="W94" s="1646"/>
      <c r="X94" s="1646"/>
      <c r="Y94" s="1646"/>
      <c r="Z94" s="1647"/>
      <c r="AA94" s="1645"/>
      <c r="AB94" s="1646"/>
      <c r="AC94" s="1646"/>
      <c r="AD94" s="1646"/>
      <c r="AE94" s="1647"/>
      <c r="AF94" s="1645">
        <f>SUM(AF91:AJ93)</f>
        <v>505746</v>
      </c>
      <c r="AG94" s="1646"/>
      <c r="AH94" s="1646"/>
      <c r="AI94" s="1646"/>
      <c r="AJ94" s="1647"/>
    </row>
    <row r="95" spans="1:4" ht="21.75" customHeight="1">
      <c r="A95" s="486"/>
      <c r="B95" s="486"/>
      <c r="C95" s="486"/>
      <c r="D95" s="486"/>
    </row>
    <row r="96" spans="1:4" ht="21.75" customHeight="1">
      <c r="A96" s="486"/>
      <c r="B96" s="486"/>
      <c r="C96" s="486"/>
      <c r="D96" s="486"/>
    </row>
    <row r="97" spans="1:4" ht="21.75" customHeight="1">
      <c r="A97" s="486"/>
      <c r="B97" s="486"/>
      <c r="C97" s="486"/>
      <c r="D97" s="486"/>
    </row>
    <row r="98" spans="1:4" ht="21.75" customHeight="1">
      <c r="A98" s="486"/>
      <c r="B98" s="486"/>
      <c r="C98" s="486"/>
      <c r="D98" s="486"/>
    </row>
    <row r="99" spans="1:4" ht="21.75" customHeight="1">
      <c r="A99" s="486"/>
      <c r="B99" s="486"/>
      <c r="C99" s="486"/>
      <c r="D99" s="486"/>
    </row>
    <row r="100" spans="1:4" ht="21.75" customHeight="1">
      <c r="A100" s="486"/>
      <c r="B100" s="486"/>
      <c r="C100" s="486"/>
      <c r="D100" s="486"/>
    </row>
    <row r="101" spans="1:4" ht="21.75" customHeight="1">
      <c r="A101" s="486"/>
      <c r="B101" s="486"/>
      <c r="C101" s="486"/>
      <c r="D101" s="486"/>
    </row>
    <row r="102" spans="1:4" ht="21.75" customHeight="1">
      <c r="A102" s="486"/>
      <c r="B102" s="486"/>
      <c r="C102" s="486"/>
      <c r="D102" s="486"/>
    </row>
    <row r="103" spans="1:4" ht="21.75" customHeight="1">
      <c r="A103" s="486"/>
      <c r="B103" s="486"/>
      <c r="C103" s="486"/>
      <c r="D103" s="486"/>
    </row>
    <row r="104" spans="1:4" ht="21.75" customHeight="1">
      <c r="A104" s="486"/>
      <c r="B104" s="486"/>
      <c r="C104" s="486"/>
      <c r="D104" s="486"/>
    </row>
    <row r="105" spans="1:4" ht="21.75" customHeight="1">
      <c r="A105" s="486"/>
      <c r="B105" s="486"/>
      <c r="C105" s="486"/>
      <c r="D105" s="486"/>
    </row>
    <row r="106" spans="1:4" ht="21.75" customHeight="1">
      <c r="A106" s="486"/>
      <c r="B106" s="486"/>
      <c r="C106" s="486"/>
      <c r="D106" s="486"/>
    </row>
    <row r="107" spans="1:4" ht="21.75" customHeight="1">
      <c r="A107" s="486"/>
      <c r="B107" s="486"/>
      <c r="C107" s="486"/>
      <c r="D107" s="486"/>
    </row>
    <row r="108" spans="1:4" ht="21.75" customHeight="1">
      <c r="A108" s="486"/>
      <c r="B108" s="486"/>
      <c r="C108" s="486"/>
      <c r="D108" s="486"/>
    </row>
    <row r="109" spans="1:4" ht="21.75" customHeight="1">
      <c r="A109" s="486"/>
      <c r="B109" s="486"/>
      <c r="C109" s="486"/>
      <c r="D109" s="486"/>
    </row>
    <row r="110" spans="1:4" ht="21.75" customHeight="1">
      <c r="A110" s="486"/>
      <c r="B110" s="486"/>
      <c r="C110" s="486"/>
      <c r="D110" s="486"/>
    </row>
    <row r="111" spans="1:4" ht="21.75" customHeight="1">
      <c r="A111" s="486"/>
      <c r="B111" s="486"/>
      <c r="C111" s="486"/>
      <c r="D111" s="486"/>
    </row>
    <row r="112" spans="1:4" ht="21.75" customHeight="1">
      <c r="A112" s="486"/>
      <c r="B112" s="486"/>
      <c r="C112" s="486"/>
      <c r="D112" s="486"/>
    </row>
    <row r="113" spans="1:4" ht="21.75" customHeight="1">
      <c r="A113" s="486"/>
      <c r="B113" s="486"/>
      <c r="C113" s="486"/>
      <c r="D113" s="486"/>
    </row>
    <row r="114" spans="1:4" ht="21.75" customHeight="1">
      <c r="A114" s="486"/>
      <c r="B114" s="486"/>
      <c r="C114" s="486"/>
      <c r="D114" s="486"/>
    </row>
    <row r="115" spans="1:4" ht="21.75" customHeight="1">
      <c r="A115" s="486"/>
      <c r="B115" s="486"/>
      <c r="C115" s="486"/>
      <c r="D115" s="486"/>
    </row>
    <row r="116" spans="1:4" ht="21.75" customHeight="1">
      <c r="A116" s="486"/>
      <c r="B116" s="486"/>
      <c r="C116" s="486"/>
      <c r="D116" s="486"/>
    </row>
    <row r="117" spans="1:4" ht="21.75" customHeight="1">
      <c r="A117" s="486"/>
      <c r="B117" s="486"/>
      <c r="C117" s="486"/>
      <c r="D117" s="486"/>
    </row>
    <row r="118" spans="1:4" ht="21.75" customHeight="1">
      <c r="A118" s="486"/>
      <c r="B118" s="486"/>
      <c r="C118" s="486"/>
      <c r="D118" s="486"/>
    </row>
    <row r="119" spans="1:4" ht="21.75" customHeight="1">
      <c r="A119" s="486"/>
      <c r="B119" s="486"/>
      <c r="C119" s="486"/>
      <c r="D119" s="486"/>
    </row>
    <row r="120" spans="1:4" ht="21.75" customHeight="1">
      <c r="A120" s="486"/>
      <c r="B120" s="486"/>
      <c r="C120" s="486"/>
      <c r="D120" s="486"/>
    </row>
    <row r="121" spans="1:4" ht="21.75" customHeight="1">
      <c r="A121" s="486"/>
      <c r="B121" s="486"/>
      <c r="C121" s="486"/>
      <c r="D121" s="486"/>
    </row>
    <row r="122" spans="1:4" ht="21.75" customHeight="1">
      <c r="A122" s="486"/>
      <c r="B122" s="486"/>
      <c r="C122" s="486"/>
      <c r="D122" s="486"/>
    </row>
    <row r="123" spans="1:4" ht="21.75" customHeight="1">
      <c r="A123" s="486"/>
      <c r="B123" s="486"/>
      <c r="C123" s="486"/>
      <c r="D123" s="486"/>
    </row>
    <row r="124" spans="1:4" ht="21.75" customHeight="1">
      <c r="A124" s="486"/>
      <c r="B124" s="486"/>
      <c r="C124" s="486"/>
      <c r="D124" s="486"/>
    </row>
    <row r="125" spans="1:4" ht="21.75" customHeight="1">
      <c r="A125" s="486"/>
      <c r="B125" s="486"/>
      <c r="C125" s="486"/>
      <c r="D125" s="486"/>
    </row>
    <row r="126" spans="1:4" ht="21.75" customHeight="1">
      <c r="A126" s="486"/>
      <c r="B126" s="486"/>
      <c r="C126" s="486"/>
      <c r="D126" s="486"/>
    </row>
    <row r="127" spans="1:4" ht="21.75" customHeight="1">
      <c r="A127" s="486"/>
      <c r="B127" s="486"/>
      <c r="C127" s="486"/>
      <c r="D127" s="486"/>
    </row>
    <row r="128" spans="1:4" ht="21.75" customHeight="1">
      <c r="A128" s="486"/>
      <c r="B128" s="486"/>
      <c r="C128" s="486"/>
      <c r="D128" s="486"/>
    </row>
    <row r="129" spans="1:4" ht="21.75" customHeight="1">
      <c r="A129" s="486"/>
      <c r="B129" s="486"/>
      <c r="C129" s="486"/>
      <c r="D129" s="486"/>
    </row>
    <row r="130" spans="1:4" ht="21.75" customHeight="1">
      <c r="A130" s="486"/>
      <c r="B130" s="486"/>
      <c r="C130" s="486"/>
      <c r="D130" s="486"/>
    </row>
    <row r="131" spans="1:4" ht="21.75" customHeight="1">
      <c r="A131" s="486"/>
      <c r="B131" s="486"/>
      <c r="C131" s="486"/>
      <c r="D131" s="486"/>
    </row>
    <row r="132" spans="1:4" ht="21.75" customHeight="1">
      <c r="A132" s="486"/>
      <c r="B132" s="486"/>
      <c r="C132" s="486"/>
      <c r="D132" s="486"/>
    </row>
    <row r="133" spans="1:4" ht="21.75" customHeight="1">
      <c r="A133" s="486"/>
      <c r="B133" s="486"/>
      <c r="C133" s="486"/>
      <c r="D133" s="486"/>
    </row>
    <row r="134" spans="1:4" ht="21.75" customHeight="1">
      <c r="A134" s="486"/>
      <c r="B134" s="486"/>
      <c r="C134" s="486"/>
      <c r="D134" s="486"/>
    </row>
    <row r="135" spans="1:4" ht="21.75" customHeight="1">
      <c r="A135" s="486"/>
      <c r="B135" s="486"/>
      <c r="C135" s="486"/>
      <c r="D135" s="486"/>
    </row>
    <row r="136" spans="1:4" ht="21.75" customHeight="1">
      <c r="A136" s="486"/>
      <c r="B136" s="486"/>
      <c r="C136" s="486"/>
      <c r="D136" s="486"/>
    </row>
    <row r="137" spans="1:4" ht="21.75" customHeight="1">
      <c r="A137" s="486"/>
      <c r="B137" s="486"/>
      <c r="C137" s="486"/>
      <c r="D137" s="486"/>
    </row>
    <row r="138" spans="1:4" ht="21.75" customHeight="1">
      <c r="A138" s="486"/>
      <c r="B138" s="486"/>
      <c r="C138" s="486"/>
      <c r="D138" s="486"/>
    </row>
    <row r="139" spans="1:4" ht="21.75" customHeight="1">
      <c r="A139" s="486"/>
      <c r="B139" s="486"/>
      <c r="C139" s="486"/>
      <c r="D139" s="486"/>
    </row>
    <row r="140" spans="1:4" ht="21.75" customHeight="1">
      <c r="A140" s="486"/>
      <c r="B140" s="486"/>
      <c r="C140" s="486"/>
      <c r="D140" s="486"/>
    </row>
    <row r="141" spans="1:4" ht="21.75" customHeight="1">
      <c r="A141" s="486"/>
      <c r="B141" s="486"/>
      <c r="C141" s="486"/>
      <c r="D141" s="486"/>
    </row>
    <row r="142" spans="1:4" ht="21.75" customHeight="1">
      <c r="A142" s="486"/>
      <c r="B142" s="486"/>
      <c r="C142" s="486"/>
      <c r="D142" s="486"/>
    </row>
    <row r="143" spans="1:4" ht="21.75" customHeight="1">
      <c r="A143" s="486"/>
      <c r="B143" s="486"/>
      <c r="C143" s="486"/>
      <c r="D143" s="486"/>
    </row>
    <row r="144" spans="1:4" ht="21.75" customHeight="1">
      <c r="A144" s="486"/>
      <c r="B144" s="486"/>
      <c r="C144" s="486"/>
      <c r="D144" s="486"/>
    </row>
    <row r="145" spans="1:4" ht="21.75" customHeight="1">
      <c r="A145" s="486"/>
      <c r="B145" s="486"/>
      <c r="C145" s="486"/>
      <c r="D145" s="486"/>
    </row>
    <row r="146" spans="1:4" ht="21.75" customHeight="1">
      <c r="A146" s="486"/>
      <c r="B146" s="486"/>
      <c r="C146" s="486"/>
      <c r="D146" s="486"/>
    </row>
    <row r="147" spans="1:4" ht="21.75" customHeight="1">
      <c r="A147" s="486"/>
      <c r="B147" s="486"/>
      <c r="C147" s="486"/>
      <c r="D147" s="486"/>
    </row>
    <row r="148" spans="1:4" ht="21.75" customHeight="1">
      <c r="A148" s="486"/>
      <c r="B148" s="486"/>
      <c r="C148" s="486"/>
      <c r="D148" s="486"/>
    </row>
    <row r="149" spans="1:4" ht="21.75" customHeight="1">
      <c r="A149" s="486"/>
      <c r="B149" s="486"/>
      <c r="C149" s="486"/>
      <c r="D149" s="486"/>
    </row>
    <row r="150" spans="1:4" ht="21.75" customHeight="1">
      <c r="A150" s="486"/>
      <c r="B150" s="486"/>
      <c r="C150" s="486"/>
      <c r="D150" s="486"/>
    </row>
    <row r="151" spans="1:4" ht="21.75" customHeight="1">
      <c r="A151" s="486"/>
      <c r="B151" s="486"/>
      <c r="C151" s="486"/>
      <c r="D151" s="486"/>
    </row>
    <row r="152" spans="1:4" ht="21.75" customHeight="1">
      <c r="A152" s="486"/>
      <c r="B152" s="486"/>
      <c r="C152" s="486"/>
      <c r="D152" s="486"/>
    </row>
    <row r="153" spans="1:4" ht="21.75" customHeight="1">
      <c r="A153" s="486"/>
      <c r="B153" s="486"/>
      <c r="C153" s="486"/>
      <c r="D153" s="486"/>
    </row>
    <row r="154" spans="1:4" ht="21.75" customHeight="1">
      <c r="A154" s="486"/>
      <c r="B154" s="486"/>
      <c r="C154" s="486"/>
      <c r="D154" s="486"/>
    </row>
    <row r="155" spans="1:4" ht="21.75" customHeight="1">
      <c r="A155" s="486"/>
      <c r="B155" s="486"/>
      <c r="C155" s="486"/>
      <c r="D155" s="486"/>
    </row>
    <row r="156" spans="1:4" ht="21.75" customHeight="1">
      <c r="A156" s="486"/>
      <c r="B156" s="486"/>
      <c r="C156" s="486"/>
      <c r="D156" s="486"/>
    </row>
    <row r="157" spans="1:4" ht="21.75" customHeight="1">
      <c r="A157" s="486"/>
      <c r="B157" s="486"/>
      <c r="C157" s="486"/>
      <c r="D157" s="486"/>
    </row>
    <row r="158" spans="1:4" ht="21.75" customHeight="1">
      <c r="A158" s="486"/>
      <c r="B158" s="486"/>
      <c r="C158" s="486"/>
      <c r="D158" s="486"/>
    </row>
    <row r="159" spans="1:4" ht="21.75" customHeight="1">
      <c r="A159" s="486"/>
      <c r="B159" s="486"/>
      <c r="C159" s="486"/>
      <c r="D159" s="486"/>
    </row>
    <row r="160" spans="1:4" ht="21.75" customHeight="1">
      <c r="A160" s="486"/>
      <c r="B160" s="486"/>
      <c r="C160" s="486"/>
      <c r="D160" s="486"/>
    </row>
    <row r="161" spans="1:4" ht="21.75" customHeight="1">
      <c r="A161" s="486"/>
      <c r="B161" s="486"/>
      <c r="C161" s="486"/>
      <c r="D161" s="486"/>
    </row>
    <row r="162" spans="1:4" ht="21.75" customHeight="1">
      <c r="A162" s="486"/>
      <c r="B162" s="486"/>
      <c r="C162" s="486"/>
      <c r="D162" s="486"/>
    </row>
    <row r="163" spans="1:4" ht="21.75" customHeight="1">
      <c r="A163" s="486"/>
      <c r="B163" s="486"/>
      <c r="C163" s="486"/>
      <c r="D163" s="486"/>
    </row>
    <row r="164" spans="1:4" ht="21.75" customHeight="1">
      <c r="A164" s="486"/>
      <c r="B164" s="486"/>
      <c r="C164" s="486"/>
      <c r="D164" s="486"/>
    </row>
    <row r="165" spans="1:4" ht="21.75" customHeight="1">
      <c r="A165" s="486"/>
      <c r="B165" s="486"/>
      <c r="C165" s="486"/>
      <c r="D165" s="486"/>
    </row>
    <row r="166" spans="1:4" ht="21.75" customHeight="1">
      <c r="A166" s="486"/>
      <c r="B166" s="486"/>
      <c r="C166" s="486"/>
      <c r="D166" s="486"/>
    </row>
    <row r="167" spans="1:4" ht="21.75" customHeight="1">
      <c r="A167" s="486"/>
      <c r="B167" s="486"/>
      <c r="C167" s="486"/>
      <c r="D167" s="486"/>
    </row>
    <row r="168" spans="1:4" ht="21.75" customHeight="1">
      <c r="A168" s="486"/>
      <c r="B168" s="486"/>
      <c r="C168" s="486"/>
      <c r="D168" s="486"/>
    </row>
    <row r="169" spans="1:4" ht="21.75" customHeight="1">
      <c r="A169" s="486"/>
      <c r="B169" s="486"/>
      <c r="C169" s="486"/>
      <c r="D169" s="486"/>
    </row>
    <row r="170" spans="1:4" ht="21.75" customHeight="1">
      <c r="A170" s="486"/>
      <c r="B170" s="486"/>
      <c r="C170" s="486"/>
      <c r="D170" s="486"/>
    </row>
    <row r="171" spans="1:4" ht="21.75" customHeight="1">
      <c r="A171" s="486"/>
      <c r="B171" s="486"/>
      <c r="C171" s="486"/>
      <c r="D171" s="486"/>
    </row>
    <row r="172" spans="1:4" ht="21.75" customHeight="1">
      <c r="A172" s="486"/>
      <c r="B172" s="486"/>
      <c r="C172" s="486"/>
      <c r="D172" s="486"/>
    </row>
    <row r="173" spans="1:4" ht="21.75" customHeight="1">
      <c r="A173" s="486"/>
      <c r="B173" s="486"/>
      <c r="C173" s="486"/>
      <c r="D173" s="486"/>
    </row>
    <row r="174" spans="1:4" ht="21.75" customHeight="1">
      <c r="A174" s="486"/>
      <c r="B174" s="486"/>
      <c r="C174" s="486"/>
      <c r="D174" s="486"/>
    </row>
    <row r="175" spans="1:4" ht="21.75" customHeight="1">
      <c r="A175" s="486"/>
      <c r="B175" s="486"/>
      <c r="C175" s="486"/>
      <c r="D175" s="486"/>
    </row>
    <row r="176" spans="1:4" ht="21.75" customHeight="1">
      <c r="A176" s="486"/>
      <c r="B176" s="486"/>
      <c r="C176" s="486"/>
      <c r="D176" s="486"/>
    </row>
    <row r="177" spans="1:4" ht="21.75" customHeight="1">
      <c r="A177" s="486"/>
      <c r="B177" s="486"/>
      <c r="C177" s="486"/>
      <c r="D177" s="486"/>
    </row>
    <row r="178" spans="1:4" ht="21.75" customHeight="1">
      <c r="A178" s="486"/>
      <c r="B178" s="486"/>
      <c r="C178" s="486"/>
      <c r="D178" s="486"/>
    </row>
    <row r="179" spans="1:4" ht="21.75" customHeight="1">
      <c r="A179" s="486"/>
      <c r="B179" s="486"/>
      <c r="C179" s="486"/>
      <c r="D179" s="486"/>
    </row>
    <row r="180" spans="1:4" ht="21.75" customHeight="1">
      <c r="A180" s="486"/>
      <c r="B180" s="486"/>
      <c r="C180" s="486"/>
      <c r="D180" s="486"/>
    </row>
    <row r="181" spans="1:4" ht="21.75" customHeight="1">
      <c r="A181" s="486"/>
      <c r="B181" s="486"/>
      <c r="C181" s="486"/>
      <c r="D181" s="486"/>
    </row>
    <row r="182" spans="1:4" ht="21.75" customHeight="1">
      <c r="A182" s="486"/>
      <c r="B182" s="486"/>
      <c r="C182" s="486"/>
      <c r="D182" s="486"/>
    </row>
    <row r="183" spans="1:4" ht="21.75" customHeight="1">
      <c r="A183" s="486"/>
      <c r="B183" s="486"/>
      <c r="C183" s="486"/>
      <c r="D183" s="486"/>
    </row>
    <row r="184" spans="1:4" ht="21.75" customHeight="1">
      <c r="A184" s="486"/>
      <c r="B184" s="486"/>
      <c r="C184" s="486"/>
      <c r="D184" s="486"/>
    </row>
    <row r="185" spans="1:4" ht="21.75" customHeight="1">
      <c r="A185" s="486"/>
      <c r="B185" s="486"/>
      <c r="C185" s="486"/>
      <c r="D185" s="486"/>
    </row>
    <row r="186" spans="1:4" ht="21.75" customHeight="1">
      <c r="A186" s="486"/>
      <c r="B186" s="486"/>
      <c r="C186" s="486"/>
      <c r="D186" s="486"/>
    </row>
    <row r="187" spans="1:4" ht="21.75" customHeight="1">
      <c r="A187" s="486"/>
      <c r="B187" s="486"/>
      <c r="C187" s="486"/>
      <c r="D187" s="486"/>
    </row>
    <row r="188" spans="1:4" ht="21.75" customHeight="1">
      <c r="A188" s="486"/>
      <c r="B188" s="486"/>
      <c r="C188" s="486"/>
      <c r="D188" s="486"/>
    </row>
    <row r="189" spans="1:4" ht="21.75" customHeight="1">
      <c r="A189" s="486"/>
      <c r="B189" s="486"/>
      <c r="C189" s="486"/>
      <c r="D189" s="486"/>
    </row>
    <row r="190" spans="1:4" ht="21.75" customHeight="1">
      <c r="A190" s="486"/>
      <c r="B190" s="486"/>
      <c r="C190" s="486"/>
      <c r="D190" s="486"/>
    </row>
    <row r="191" spans="1:4" ht="21.75" customHeight="1">
      <c r="A191" s="486"/>
      <c r="B191" s="486"/>
      <c r="C191" s="486"/>
      <c r="D191" s="486"/>
    </row>
    <row r="192" spans="1:4" ht="21.75" customHeight="1">
      <c r="A192" s="486"/>
      <c r="B192" s="486"/>
      <c r="C192" s="486"/>
      <c r="D192" s="486"/>
    </row>
    <row r="193" spans="1:4" ht="21.75" customHeight="1">
      <c r="A193" s="486"/>
      <c r="B193" s="486"/>
      <c r="C193" s="486"/>
      <c r="D193" s="486"/>
    </row>
    <row r="194" spans="1:4" ht="12.75">
      <c r="A194" s="486"/>
      <c r="B194" s="486"/>
      <c r="C194" s="486"/>
      <c r="D194" s="486"/>
    </row>
    <row r="195" spans="1:4" ht="12.75">
      <c r="A195" s="486"/>
      <c r="B195" s="486"/>
      <c r="C195" s="486"/>
      <c r="D195" s="486"/>
    </row>
    <row r="196" spans="1:4" ht="12.75">
      <c r="A196" s="486"/>
      <c r="B196" s="486"/>
      <c r="C196" s="486"/>
      <c r="D196" s="486"/>
    </row>
    <row r="197" spans="1:4" ht="12.75">
      <c r="A197" s="486"/>
      <c r="B197" s="486"/>
      <c r="C197" s="486"/>
      <c r="D197" s="486"/>
    </row>
    <row r="198" spans="1:4" ht="12.75">
      <c r="A198" s="486"/>
      <c r="B198" s="486"/>
      <c r="C198" s="486"/>
      <c r="D198" s="486"/>
    </row>
    <row r="199" spans="1:4" ht="12.75">
      <c r="A199" s="486"/>
      <c r="B199" s="486"/>
      <c r="C199" s="486"/>
      <c r="D199" s="486"/>
    </row>
    <row r="200" spans="1:4" ht="12.75">
      <c r="A200" s="486"/>
      <c r="B200" s="486"/>
      <c r="C200" s="486"/>
      <c r="D200" s="486"/>
    </row>
  </sheetData>
  <mergeCells count="178">
    <mergeCell ref="V94:Z94"/>
    <mergeCell ref="AA94:AE94"/>
    <mergeCell ref="AF94:AJ94"/>
    <mergeCell ref="V22:Z22"/>
    <mergeCell ref="AA22:AE22"/>
    <mergeCell ref="V92:Z92"/>
    <mergeCell ref="AA92:AE92"/>
    <mergeCell ref="AF92:AJ92"/>
    <mergeCell ref="V93:Z93"/>
    <mergeCell ref="AA93:AE93"/>
    <mergeCell ref="AF93:AJ93"/>
    <mergeCell ref="V90:Z90"/>
    <mergeCell ref="AA90:AE90"/>
    <mergeCell ref="AF90:AJ90"/>
    <mergeCell ref="V91:Z91"/>
    <mergeCell ref="AA91:AE91"/>
    <mergeCell ref="AF91:AJ91"/>
    <mergeCell ref="V88:Z88"/>
    <mergeCell ref="AA88:AE88"/>
    <mergeCell ref="AF88:AJ88"/>
    <mergeCell ref="V89:Z89"/>
    <mergeCell ref="AA89:AE89"/>
    <mergeCell ref="AF89:AJ89"/>
    <mergeCell ref="V86:Z86"/>
    <mergeCell ref="AA86:AE86"/>
    <mergeCell ref="AF86:AJ86"/>
    <mergeCell ref="V87:Z87"/>
    <mergeCell ref="AA87:AE87"/>
    <mergeCell ref="AF87:AJ87"/>
    <mergeCell ref="V84:Z84"/>
    <mergeCell ref="AA84:AE84"/>
    <mergeCell ref="AF84:AJ84"/>
    <mergeCell ref="V85:Z85"/>
    <mergeCell ref="AA85:AE85"/>
    <mergeCell ref="AF85:AJ85"/>
    <mergeCell ref="V82:Z82"/>
    <mergeCell ref="AA82:AE82"/>
    <mergeCell ref="AF82:AJ82"/>
    <mergeCell ref="V83:Z83"/>
    <mergeCell ref="AA83:AE83"/>
    <mergeCell ref="AF83:AJ83"/>
    <mergeCell ref="V80:Z80"/>
    <mergeCell ref="AA80:AE80"/>
    <mergeCell ref="AF80:AJ80"/>
    <mergeCell ref="V81:Z81"/>
    <mergeCell ref="AA81:AE81"/>
    <mergeCell ref="AF81:AJ81"/>
    <mergeCell ref="V78:Z78"/>
    <mergeCell ref="AA78:AE78"/>
    <mergeCell ref="AF78:AJ78"/>
    <mergeCell ref="V79:Z79"/>
    <mergeCell ref="AA79:AE79"/>
    <mergeCell ref="AF79:AJ79"/>
    <mergeCell ref="V76:Z76"/>
    <mergeCell ref="AA76:AE76"/>
    <mergeCell ref="AF76:AJ76"/>
    <mergeCell ref="V77:Z77"/>
    <mergeCell ref="AA77:AE77"/>
    <mergeCell ref="AF77:AJ77"/>
    <mergeCell ref="V74:Z74"/>
    <mergeCell ref="AA74:AE74"/>
    <mergeCell ref="AF74:AJ74"/>
    <mergeCell ref="V75:Z75"/>
    <mergeCell ref="AA75:AE75"/>
    <mergeCell ref="AF75:AJ75"/>
    <mergeCell ref="V72:Z72"/>
    <mergeCell ref="AA72:AE72"/>
    <mergeCell ref="AF72:AJ72"/>
    <mergeCell ref="V73:Z73"/>
    <mergeCell ref="AA73:AE73"/>
    <mergeCell ref="AF73:AJ73"/>
    <mergeCell ref="V70:Z70"/>
    <mergeCell ref="AA70:AE70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AF66:AJ66"/>
    <mergeCell ref="V67:Z67"/>
    <mergeCell ref="AA67:AE67"/>
    <mergeCell ref="AF67:AJ67"/>
    <mergeCell ref="AF62:AJ62"/>
    <mergeCell ref="AF63:AJ63"/>
    <mergeCell ref="AF64:AJ64"/>
    <mergeCell ref="AF65:AJ65"/>
    <mergeCell ref="AF60:AJ60"/>
    <mergeCell ref="V61:Z61"/>
    <mergeCell ref="AA61:AE61"/>
    <mergeCell ref="AF61:AJ61"/>
    <mergeCell ref="AF56:AJ56"/>
    <mergeCell ref="AF57:AJ57"/>
    <mergeCell ref="AF58:AJ58"/>
    <mergeCell ref="AF59:AJ59"/>
    <mergeCell ref="V54:Z54"/>
    <mergeCell ref="AA54:AE54"/>
    <mergeCell ref="AF54:AJ54"/>
    <mergeCell ref="V55:Z55"/>
    <mergeCell ref="AA55:AE55"/>
    <mergeCell ref="AF55:AJ55"/>
    <mergeCell ref="AF50:AJ50"/>
    <mergeCell ref="AF51:AJ51"/>
    <mergeCell ref="AF52:AJ52"/>
    <mergeCell ref="AF53:AJ53"/>
    <mergeCell ref="AF46:AJ46"/>
    <mergeCell ref="AF47:AJ47"/>
    <mergeCell ref="AF48:AJ48"/>
    <mergeCell ref="AF49:AJ49"/>
    <mergeCell ref="AF42:AJ42"/>
    <mergeCell ref="AF43:AJ43"/>
    <mergeCell ref="AF44:AJ44"/>
    <mergeCell ref="AF45:AJ45"/>
    <mergeCell ref="AF38:AJ38"/>
    <mergeCell ref="AF39:AJ39"/>
    <mergeCell ref="AF40:AJ40"/>
    <mergeCell ref="V41:Z41"/>
    <mergeCell ref="AA41:AE41"/>
    <mergeCell ref="AF41:AJ41"/>
    <mergeCell ref="AF34:AJ34"/>
    <mergeCell ref="AF35:AJ35"/>
    <mergeCell ref="AF36:AJ36"/>
    <mergeCell ref="AF37:AJ37"/>
    <mergeCell ref="AF30:AJ30"/>
    <mergeCell ref="AF31:AJ31"/>
    <mergeCell ref="AF32:AJ32"/>
    <mergeCell ref="AF33:AJ33"/>
    <mergeCell ref="V28:Z28"/>
    <mergeCell ref="AA28:AE28"/>
    <mergeCell ref="AF28:AJ28"/>
    <mergeCell ref="V29:Z29"/>
    <mergeCell ref="AA29:AE29"/>
    <mergeCell ref="AF29:AJ29"/>
    <mergeCell ref="AF24:AJ24"/>
    <mergeCell ref="AF25:AJ25"/>
    <mergeCell ref="AF26:AJ26"/>
    <mergeCell ref="AF27:AJ27"/>
    <mergeCell ref="AF20:AJ20"/>
    <mergeCell ref="AF21:AJ21"/>
    <mergeCell ref="AF22:AJ22"/>
    <mergeCell ref="AF23:AJ23"/>
    <mergeCell ref="AB8:AJ8"/>
    <mergeCell ref="AF17:AJ17"/>
    <mergeCell ref="AF18:AJ18"/>
    <mergeCell ref="AF19:AJ19"/>
    <mergeCell ref="A73:N73"/>
    <mergeCell ref="A81:N81"/>
    <mergeCell ref="A67:S67"/>
    <mergeCell ref="A57:S57"/>
    <mergeCell ref="A59:S59"/>
    <mergeCell ref="A61:S61"/>
    <mergeCell ref="A63:S63"/>
    <mergeCell ref="A65:S65"/>
    <mergeCell ref="A41:S41"/>
    <mergeCell ref="A42:S42"/>
    <mergeCell ref="A50:S50"/>
    <mergeCell ref="A54:S54"/>
    <mergeCell ref="A48:S48"/>
    <mergeCell ref="A49:S49"/>
    <mergeCell ref="A44:S44"/>
    <mergeCell ref="A45:S45"/>
    <mergeCell ref="A46:S46"/>
    <mergeCell ref="A47:S47"/>
    <mergeCell ref="A20:S20"/>
    <mergeCell ref="A22:S22"/>
    <mergeCell ref="A32:S32"/>
    <mergeCell ref="A33:S33"/>
    <mergeCell ref="A24:S24"/>
    <mergeCell ref="A26:S26"/>
    <mergeCell ref="A28:S28"/>
    <mergeCell ref="A34:S34"/>
    <mergeCell ref="A35:S35"/>
    <mergeCell ref="A36:S36"/>
    <mergeCell ref="A37:S37"/>
  </mergeCells>
  <printOptions horizontalCentered="1"/>
  <pageMargins left="0.3937007874015748" right="0.1968503937007874" top="0.5905511811023623" bottom="0.5905511811023623" header="0.5" footer="0.5"/>
  <pageSetup fitToHeight="0" horizontalDpi="360" verticalDpi="360" orientation="portrait" paperSize="9" scale="77" r:id="rId2"/>
  <rowBreaks count="2" manualBreakCount="2">
    <brk id="41" max="36" man="1"/>
    <brk id="67" max="3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4"/>
  <sheetViews>
    <sheetView zoomScale="75" zoomScaleNormal="75" workbookViewId="0" topLeftCell="B1">
      <selection activeCell="AF26" sqref="AF26:AJ26"/>
    </sheetView>
  </sheetViews>
  <sheetFormatPr defaultColWidth="9.140625" defaultRowHeight="12.75"/>
  <cols>
    <col min="1" max="6" width="3.28125" style="487" customWidth="1"/>
    <col min="7" max="7" width="3.8515625" style="487" customWidth="1"/>
    <col min="8" max="11" width="3.28125" style="487" customWidth="1"/>
    <col min="12" max="12" width="3.8515625" style="487" customWidth="1"/>
    <col min="13" max="14" width="3.28125" style="487" customWidth="1"/>
    <col min="15" max="15" width="3.8515625" style="487" customWidth="1"/>
    <col min="16" max="19" width="3.28125" style="487" customWidth="1"/>
    <col min="20" max="20" width="1.421875" style="487" customWidth="1"/>
    <col min="21" max="40" width="3.28125" style="487" customWidth="1"/>
    <col min="41" max="41" width="4.57421875" style="487" customWidth="1"/>
    <col min="42" max="42" width="1.28515625" style="487" customWidth="1"/>
    <col min="43" max="16384" width="9.140625" style="487" customWidth="1"/>
  </cols>
  <sheetData>
    <row r="1" spans="35:41" ht="12.75">
      <c r="AI1" s="488"/>
      <c r="AJ1" s="488"/>
      <c r="AN1" s="488"/>
      <c r="AO1" s="488"/>
    </row>
    <row r="2" spans="35:41" ht="12.75">
      <c r="AI2" s="489"/>
      <c r="AJ2" s="490"/>
      <c r="AN2" s="489"/>
      <c r="AO2" s="490"/>
    </row>
    <row r="3" spans="1:41" s="491" customFormat="1" ht="20.25">
      <c r="A3" s="1674" t="s">
        <v>630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  <c r="AC3" s="1674"/>
      <c r="AD3" s="1674"/>
      <c r="AE3" s="1674"/>
      <c r="AF3" s="1674"/>
      <c r="AG3" s="1674"/>
      <c r="AH3" s="1674"/>
      <c r="AI3" s="1674"/>
      <c r="AJ3" s="1674"/>
      <c r="AK3" s="1674"/>
      <c r="AL3" s="1674"/>
      <c r="AM3" s="1674"/>
      <c r="AN3" s="1674"/>
      <c r="AO3" s="1674"/>
    </row>
    <row r="4" spans="1:41" s="491" customFormat="1" ht="20.25">
      <c r="A4" s="1674" t="s">
        <v>253</v>
      </c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4"/>
      <c r="M4" s="1674"/>
      <c r="N4" s="1674"/>
      <c r="O4" s="1674"/>
      <c r="P4" s="1674"/>
      <c r="Q4" s="1674"/>
      <c r="R4" s="1674"/>
      <c r="S4" s="1674"/>
      <c r="T4" s="1674"/>
      <c r="U4" s="1674"/>
      <c r="V4" s="1674"/>
      <c r="W4" s="1674"/>
      <c r="X4" s="1674"/>
      <c r="Y4" s="1674"/>
      <c r="Z4" s="1674"/>
      <c r="AA4" s="1674"/>
      <c r="AB4" s="1674"/>
      <c r="AC4" s="1674"/>
      <c r="AD4" s="1674"/>
      <c r="AE4" s="1674"/>
      <c r="AF4" s="1674"/>
      <c r="AG4" s="1674"/>
      <c r="AH4" s="1674"/>
      <c r="AI4" s="1674"/>
      <c r="AJ4" s="1674"/>
      <c r="AK4" s="1674"/>
      <c r="AL4" s="1674"/>
      <c r="AM4" s="1674"/>
      <c r="AN4" s="1674"/>
      <c r="AO4" s="1674"/>
    </row>
    <row r="5" spans="4:41" ht="12.75">
      <c r="D5" s="488"/>
      <c r="E5" s="488"/>
      <c r="F5" s="488"/>
      <c r="G5" s="488"/>
      <c r="H5" s="490"/>
      <c r="I5" s="490"/>
      <c r="J5" s="490"/>
      <c r="K5" s="490"/>
      <c r="L5" s="490"/>
      <c r="M5" s="490"/>
      <c r="N5" s="490"/>
      <c r="O5" s="490"/>
      <c r="P5" s="490"/>
      <c r="Q5" s="488"/>
      <c r="R5" s="488"/>
      <c r="S5" s="488"/>
      <c r="AI5" s="489"/>
      <c r="AJ5" s="489"/>
      <c r="AN5" s="489"/>
      <c r="AO5" s="489"/>
    </row>
    <row r="6" spans="4:41" ht="12.75"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AG6" s="1684" t="s">
        <v>462</v>
      </c>
      <c r="AH6" s="1684"/>
      <c r="AI6" s="1684"/>
      <c r="AJ6" s="1684"/>
      <c r="AK6" s="1684"/>
      <c r="AL6" s="1684"/>
      <c r="AM6" s="1684"/>
      <c r="AN6" s="1684"/>
      <c r="AO6" s="1684"/>
    </row>
    <row r="7" spans="1:41" ht="12.75">
      <c r="A7" s="488"/>
      <c r="B7" s="488"/>
      <c r="C7" s="488"/>
      <c r="D7" s="488"/>
      <c r="E7" s="488"/>
      <c r="F7" s="488"/>
      <c r="G7" s="488"/>
      <c r="H7" s="492"/>
      <c r="I7" s="492"/>
      <c r="J7" s="488"/>
      <c r="K7" s="493"/>
      <c r="L7" s="493"/>
      <c r="M7" s="493"/>
      <c r="N7" s="493"/>
      <c r="O7" s="488"/>
      <c r="P7" s="488"/>
      <c r="Q7" s="488"/>
      <c r="R7" s="488"/>
      <c r="S7" s="488"/>
      <c r="U7" s="488"/>
      <c r="V7" s="488"/>
      <c r="W7" s="488"/>
      <c r="X7" s="488"/>
      <c r="Y7" s="488"/>
      <c r="Z7" s="488"/>
      <c r="AA7" s="488"/>
      <c r="AB7" s="490"/>
      <c r="AC7" s="490"/>
      <c r="AD7" s="490"/>
      <c r="AE7" s="490"/>
      <c r="AF7" s="490"/>
      <c r="AG7" s="494" t="s">
        <v>255</v>
      </c>
      <c r="AH7" s="494"/>
      <c r="AI7" s="494"/>
      <c r="AJ7" s="494"/>
      <c r="AK7" s="494"/>
      <c r="AL7" s="494"/>
      <c r="AM7" s="494"/>
      <c r="AN7" s="494"/>
      <c r="AO7" s="494"/>
    </row>
    <row r="8" spans="1:32" ht="13.5" thickBot="1">
      <c r="A8" s="495"/>
      <c r="B8" s="495"/>
      <c r="C8" s="495"/>
      <c r="D8" s="495"/>
      <c r="E8" s="495"/>
      <c r="F8" s="495"/>
      <c r="G8" s="488"/>
      <c r="H8" s="495"/>
      <c r="I8" s="495"/>
      <c r="J8" s="488"/>
      <c r="K8" s="495"/>
      <c r="L8" s="495"/>
      <c r="M8" s="495"/>
      <c r="N8" s="495"/>
      <c r="O8" s="488"/>
      <c r="P8" s="495"/>
      <c r="Q8" s="488"/>
      <c r="R8" s="488"/>
      <c r="S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</row>
    <row r="9" spans="1:41" ht="15.75" customHeight="1" thickBot="1">
      <c r="A9" s="496">
        <v>5</v>
      </c>
      <c r="B9" s="497">
        <v>1</v>
      </c>
      <c r="C9" s="497">
        <v>3</v>
      </c>
      <c r="D9" s="497">
        <v>0</v>
      </c>
      <c r="E9" s="497">
        <v>0</v>
      </c>
      <c r="F9" s="498">
        <v>9</v>
      </c>
      <c r="H9" s="496">
        <v>1</v>
      </c>
      <c r="I9" s="497">
        <v>2</v>
      </c>
      <c r="J9" s="497">
        <v>5</v>
      </c>
      <c r="K9" s="498">
        <v>4</v>
      </c>
      <c r="M9" s="496">
        <v>0</v>
      </c>
      <c r="N9" s="498">
        <v>1</v>
      </c>
      <c r="O9" s="488"/>
      <c r="P9" s="496">
        <v>2</v>
      </c>
      <c r="Q9" s="497">
        <v>8</v>
      </c>
      <c r="R9" s="497">
        <v>0</v>
      </c>
      <c r="S9" s="498">
        <v>0</v>
      </c>
      <c r="U9" s="488"/>
      <c r="V9" s="488"/>
      <c r="W9" s="499">
        <v>7</v>
      </c>
      <c r="X9" s="500">
        <v>5</v>
      </c>
      <c r="Y9" s="500">
        <v>1</v>
      </c>
      <c r="Z9" s="500">
        <v>1</v>
      </c>
      <c r="AA9" s="500">
        <v>1</v>
      </c>
      <c r="AB9" s="501">
        <v>5</v>
      </c>
      <c r="AC9" s="492"/>
      <c r="AD9" s="488"/>
      <c r="AE9" s="502">
        <v>0</v>
      </c>
      <c r="AF9" s="503">
        <v>7</v>
      </c>
      <c r="AG9" s="493"/>
      <c r="AH9" s="493"/>
      <c r="AI9" s="504">
        <v>2</v>
      </c>
      <c r="AJ9" s="505">
        <v>0</v>
      </c>
      <c r="AK9" s="505">
        <v>0</v>
      </c>
      <c r="AL9" s="506">
        <v>5</v>
      </c>
      <c r="AM9" s="493"/>
      <c r="AN9" s="488"/>
      <c r="AO9" s="507">
        <v>2</v>
      </c>
    </row>
    <row r="10" spans="1:41" ht="25.5" customHeight="1">
      <c r="A10" s="508" t="s">
        <v>226</v>
      </c>
      <c r="B10" s="508"/>
      <c r="C10" s="508"/>
      <c r="D10" s="508"/>
      <c r="E10" s="508"/>
      <c r="F10" s="508"/>
      <c r="G10" s="509"/>
      <c r="H10" s="508" t="s">
        <v>227</v>
      </c>
      <c r="I10" s="508"/>
      <c r="J10" s="508"/>
      <c r="K10" s="508"/>
      <c r="L10" s="509"/>
      <c r="M10" s="510" t="s">
        <v>256</v>
      </c>
      <c r="N10" s="510"/>
      <c r="O10" s="509"/>
      <c r="P10" s="510" t="s">
        <v>463</v>
      </c>
      <c r="Q10" s="510"/>
      <c r="R10" s="510"/>
      <c r="S10" s="510"/>
      <c r="T10" s="509"/>
      <c r="U10" s="495"/>
      <c r="V10" s="495"/>
      <c r="W10" s="508" t="s">
        <v>230</v>
      </c>
      <c r="X10" s="508"/>
      <c r="Y10" s="508"/>
      <c r="Z10" s="508"/>
      <c r="AA10" s="508"/>
      <c r="AB10" s="508"/>
      <c r="AC10" s="495"/>
      <c r="AD10" s="488"/>
      <c r="AE10" s="508" t="s">
        <v>258</v>
      </c>
      <c r="AF10" s="508"/>
      <c r="AG10" s="495"/>
      <c r="AH10" s="495"/>
      <c r="AI10" s="508" t="s">
        <v>259</v>
      </c>
      <c r="AJ10" s="508"/>
      <c r="AK10" s="508"/>
      <c r="AL10" s="508"/>
      <c r="AM10" s="495"/>
      <c r="AN10" s="488"/>
      <c r="AO10" s="508" t="s">
        <v>260</v>
      </c>
    </row>
    <row r="11" spans="1:41" ht="12.75">
      <c r="A11" s="508"/>
      <c r="B11" s="508"/>
      <c r="C11" s="508"/>
      <c r="D11" s="508"/>
      <c r="E11" s="508"/>
      <c r="F11" s="508"/>
      <c r="G11" s="509"/>
      <c r="H11" s="508"/>
      <c r="I11" s="508"/>
      <c r="J11" s="508"/>
      <c r="K11" s="508"/>
      <c r="L11" s="509"/>
      <c r="M11" s="510"/>
      <c r="N11" s="508"/>
      <c r="O11" s="508"/>
      <c r="P11" s="509"/>
      <c r="Q11" s="510"/>
      <c r="R11" s="510"/>
      <c r="S11" s="510"/>
      <c r="T11" s="510"/>
      <c r="V11" s="508"/>
      <c r="W11" s="508"/>
      <c r="X11" s="508"/>
      <c r="Y11" s="508"/>
      <c r="Z11" s="508"/>
      <c r="AB11" s="508"/>
      <c r="AC11" s="508"/>
      <c r="AE11" s="508"/>
      <c r="AF11" s="508"/>
      <c r="AG11" s="508"/>
      <c r="AH11" s="508"/>
      <c r="AJ11" s="508"/>
      <c r="AK11" s="508"/>
      <c r="AL11" s="508"/>
      <c r="AM11" s="508"/>
      <c r="AO11" s="508"/>
    </row>
    <row r="12" spans="33:38" ht="12.75">
      <c r="AG12" s="511"/>
      <c r="AL12" s="511" t="s">
        <v>261</v>
      </c>
    </row>
    <row r="13" spans="1:41" ht="38.25" customHeight="1">
      <c r="A13" s="512" t="s">
        <v>262</v>
      </c>
      <c r="B13" s="513"/>
      <c r="C13" s="513"/>
      <c r="D13" s="513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5"/>
      <c r="S13" s="515"/>
      <c r="T13" s="513" t="s">
        <v>263</v>
      </c>
      <c r="U13" s="513"/>
      <c r="V13" s="516" t="s">
        <v>264</v>
      </c>
      <c r="W13" s="514"/>
      <c r="X13" s="514"/>
      <c r="Y13" s="514"/>
      <c r="Z13" s="515"/>
      <c r="AA13" s="516" t="s">
        <v>265</v>
      </c>
      <c r="AB13" s="514"/>
      <c r="AC13" s="514"/>
      <c r="AD13" s="514"/>
      <c r="AE13" s="515"/>
      <c r="AF13" s="1675" t="s">
        <v>266</v>
      </c>
      <c r="AG13" s="1676"/>
      <c r="AH13" s="1676"/>
      <c r="AI13" s="1676"/>
      <c r="AJ13" s="1677"/>
      <c r="AK13" s="1661" t="s">
        <v>631</v>
      </c>
      <c r="AL13" s="1662"/>
      <c r="AM13" s="1662"/>
      <c r="AN13" s="1662"/>
      <c r="AO13" s="1663"/>
    </row>
    <row r="14" spans="1:41" ht="12.75">
      <c r="A14" s="517"/>
      <c r="B14" s="518"/>
      <c r="C14" s="518"/>
      <c r="D14" s="518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90"/>
      <c r="S14" s="519"/>
      <c r="T14" s="520"/>
      <c r="U14" s="520"/>
      <c r="V14" s="516" t="s">
        <v>267</v>
      </c>
      <c r="W14" s="514"/>
      <c r="X14" s="514"/>
      <c r="Y14" s="514"/>
      <c r="Z14" s="514"/>
      <c r="AA14" s="516"/>
      <c r="AB14" s="514"/>
      <c r="AC14" s="514"/>
      <c r="AD14" s="514"/>
      <c r="AE14" s="515"/>
      <c r="AF14" s="1678"/>
      <c r="AG14" s="1679"/>
      <c r="AH14" s="1679"/>
      <c r="AI14" s="1679"/>
      <c r="AJ14" s="1680"/>
      <c r="AK14" s="1664"/>
      <c r="AL14" s="1665"/>
      <c r="AM14" s="1665"/>
      <c r="AN14" s="1665"/>
      <c r="AO14" s="1666"/>
    </row>
    <row r="15" spans="1:41" ht="12.75">
      <c r="A15" s="521">
        <v>1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3"/>
      <c r="T15" s="522">
        <v>2</v>
      </c>
      <c r="U15" s="522"/>
      <c r="V15" s="524">
        <v>3</v>
      </c>
      <c r="W15" s="522"/>
      <c r="X15" s="522"/>
      <c r="Y15" s="522"/>
      <c r="Z15" s="522"/>
      <c r="AA15" s="524">
        <v>4</v>
      </c>
      <c r="AB15" s="522"/>
      <c r="AC15" s="522"/>
      <c r="AD15" s="522"/>
      <c r="AE15" s="522"/>
      <c r="AF15" s="524">
        <v>5</v>
      </c>
      <c r="AG15" s="522"/>
      <c r="AH15" s="522"/>
      <c r="AI15" s="522"/>
      <c r="AJ15" s="523"/>
      <c r="AK15" s="524">
        <v>6</v>
      </c>
      <c r="AL15" s="522"/>
      <c r="AM15" s="522"/>
      <c r="AN15" s="522"/>
      <c r="AO15" s="523"/>
    </row>
    <row r="16" spans="1:41" ht="21.75" customHeight="1">
      <c r="A16" s="525" t="s">
        <v>632</v>
      </c>
      <c r="B16" s="526"/>
      <c r="C16" s="526"/>
      <c r="D16" s="526"/>
      <c r="E16" s="527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9"/>
      <c r="T16" s="530" t="s">
        <v>269</v>
      </c>
      <c r="U16" s="531"/>
      <c r="V16" s="1685">
        <v>100</v>
      </c>
      <c r="W16" s="1654"/>
      <c r="X16" s="1654"/>
      <c r="Y16" s="1654"/>
      <c r="Z16" s="1655"/>
      <c r="AA16" s="1685"/>
      <c r="AB16" s="1654"/>
      <c r="AC16" s="1654"/>
      <c r="AD16" s="1654"/>
      <c r="AE16" s="1655"/>
      <c r="AF16" s="1685"/>
      <c r="AG16" s="1654"/>
      <c r="AH16" s="1654"/>
      <c r="AI16" s="1654"/>
      <c r="AJ16" s="1655"/>
      <c r="AK16" s="1650" t="s">
        <v>305</v>
      </c>
      <c r="AL16" s="1651"/>
      <c r="AM16" s="1651"/>
      <c r="AN16" s="1651"/>
      <c r="AO16" s="1652"/>
    </row>
    <row r="17" spans="1:41" ht="21.75" customHeight="1">
      <c r="A17" s="525" t="s">
        <v>633</v>
      </c>
      <c r="B17" s="526"/>
      <c r="C17" s="526"/>
      <c r="D17" s="526"/>
      <c r="E17" s="527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9"/>
      <c r="T17" s="530" t="s">
        <v>271</v>
      </c>
      <c r="U17" s="531"/>
      <c r="V17" s="1685"/>
      <c r="W17" s="1654"/>
      <c r="X17" s="1654"/>
      <c r="Y17" s="1654"/>
      <c r="Z17" s="1655"/>
      <c r="AA17" s="1685"/>
      <c r="AB17" s="1654"/>
      <c r="AC17" s="1654"/>
      <c r="AD17" s="1654"/>
      <c r="AE17" s="1655"/>
      <c r="AF17" s="1685"/>
      <c r="AG17" s="1654"/>
      <c r="AH17" s="1654"/>
      <c r="AI17" s="1654"/>
      <c r="AJ17" s="1655"/>
      <c r="AK17" s="1650" t="s">
        <v>305</v>
      </c>
      <c r="AL17" s="1651"/>
      <c r="AM17" s="1651"/>
      <c r="AN17" s="1651"/>
      <c r="AO17" s="1652"/>
    </row>
    <row r="18" spans="1:41" s="537" customFormat="1" ht="21.75" customHeight="1">
      <c r="A18" s="525" t="s">
        <v>634</v>
      </c>
      <c r="B18" s="532"/>
      <c r="C18" s="532"/>
      <c r="D18" s="532"/>
      <c r="E18" s="533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5"/>
      <c r="T18" s="530" t="s">
        <v>273</v>
      </c>
      <c r="U18" s="536"/>
      <c r="V18" s="1686">
        <v>9000</v>
      </c>
      <c r="W18" s="1654"/>
      <c r="X18" s="1654"/>
      <c r="Y18" s="1654"/>
      <c r="Z18" s="1655"/>
      <c r="AA18" s="1686">
        <v>9000</v>
      </c>
      <c r="AB18" s="1654"/>
      <c r="AC18" s="1654"/>
      <c r="AD18" s="1654"/>
      <c r="AE18" s="1655"/>
      <c r="AF18" s="1686">
        <f>11640+2384</f>
        <v>14024</v>
      </c>
      <c r="AG18" s="1654"/>
      <c r="AH18" s="1654"/>
      <c r="AI18" s="1654"/>
      <c r="AJ18" s="1655"/>
      <c r="AK18" s="1686"/>
      <c r="AL18" s="1654"/>
      <c r="AM18" s="1654"/>
      <c r="AN18" s="1654"/>
      <c r="AO18" s="1655"/>
    </row>
    <row r="19" spans="1:41" ht="21.75" customHeight="1">
      <c r="A19" s="525" t="s">
        <v>635</v>
      </c>
      <c r="B19" s="526"/>
      <c r="C19" s="526"/>
      <c r="D19" s="526"/>
      <c r="E19" s="527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9"/>
      <c r="T19" s="530" t="s">
        <v>275</v>
      </c>
      <c r="U19" s="531"/>
      <c r="V19" s="1685"/>
      <c r="W19" s="1654"/>
      <c r="X19" s="1654"/>
      <c r="Y19" s="1654"/>
      <c r="Z19" s="1655"/>
      <c r="AA19" s="1685"/>
      <c r="AB19" s="1654"/>
      <c r="AC19" s="1654"/>
      <c r="AD19" s="1654"/>
      <c r="AE19" s="1655"/>
      <c r="AF19" s="1685"/>
      <c r="AG19" s="1654"/>
      <c r="AH19" s="1654"/>
      <c r="AI19" s="1654"/>
      <c r="AJ19" s="1655"/>
      <c r="AK19" s="1687"/>
      <c r="AL19" s="1654"/>
      <c r="AM19" s="1654"/>
      <c r="AN19" s="1654"/>
      <c r="AO19" s="1655"/>
    </row>
    <row r="20" spans="1:41" ht="21.75" customHeight="1">
      <c r="A20" s="538" t="s">
        <v>636</v>
      </c>
      <c r="B20" s="526"/>
      <c r="C20" s="539"/>
      <c r="D20" s="539"/>
      <c r="E20" s="527"/>
      <c r="F20" s="540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2"/>
      <c r="T20" s="530" t="s">
        <v>277</v>
      </c>
      <c r="U20" s="531"/>
      <c r="V20" s="1685">
        <v>80000</v>
      </c>
      <c r="W20" s="1654"/>
      <c r="X20" s="1654"/>
      <c r="Y20" s="1654"/>
      <c r="Z20" s="1655"/>
      <c r="AA20" s="1685">
        <v>80443</v>
      </c>
      <c r="AB20" s="1654"/>
      <c r="AC20" s="1654"/>
      <c r="AD20" s="1654"/>
      <c r="AE20" s="1655"/>
      <c r="AF20" s="1685">
        <v>91429</v>
      </c>
      <c r="AG20" s="1654"/>
      <c r="AH20" s="1654"/>
      <c r="AI20" s="1654"/>
      <c r="AJ20" s="1655"/>
      <c r="AK20" s="1685"/>
      <c r="AL20" s="1654"/>
      <c r="AM20" s="1654"/>
      <c r="AN20" s="1654"/>
      <c r="AO20" s="1655"/>
    </row>
    <row r="21" spans="1:41" ht="21.75" customHeight="1">
      <c r="A21" s="1671" t="s">
        <v>637</v>
      </c>
      <c r="B21" s="1672"/>
      <c r="C21" s="1672"/>
      <c r="D21" s="1672"/>
      <c r="E21" s="1672"/>
      <c r="F21" s="1672"/>
      <c r="G21" s="1672"/>
      <c r="H21" s="1672"/>
      <c r="I21" s="1672"/>
      <c r="J21" s="1672"/>
      <c r="K21" s="1672"/>
      <c r="L21" s="1672"/>
      <c r="M21" s="1672"/>
      <c r="N21" s="1672"/>
      <c r="O21" s="1672"/>
      <c r="P21" s="1672"/>
      <c r="Q21" s="1672"/>
      <c r="R21" s="1672"/>
      <c r="S21" s="1673"/>
      <c r="T21" s="530" t="s">
        <v>279</v>
      </c>
      <c r="U21" s="531"/>
      <c r="V21" s="1685"/>
      <c r="W21" s="1654"/>
      <c r="X21" s="1654"/>
      <c r="Y21" s="1654"/>
      <c r="Z21" s="1655"/>
      <c r="AA21" s="1685"/>
      <c r="AB21" s="1654"/>
      <c r="AC21" s="1654"/>
      <c r="AD21" s="1654"/>
      <c r="AE21" s="1655"/>
      <c r="AF21" s="1685"/>
      <c r="AG21" s="1654"/>
      <c r="AH21" s="1654"/>
      <c r="AI21" s="1654"/>
      <c r="AJ21" s="1655"/>
      <c r="AK21" s="1650" t="s">
        <v>305</v>
      </c>
      <c r="AL21" s="1651"/>
      <c r="AM21" s="1651"/>
      <c r="AN21" s="1651"/>
      <c r="AO21" s="1652"/>
    </row>
    <row r="22" spans="1:41" ht="21.75" customHeight="1">
      <c r="A22" s="1681" t="s">
        <v>638</v>
      </c>
      <c r="B22" s="1682"/>
      <c r="C22" s="1682"/>
      <c r="D22" s="1682"/>
      <c r="E22" s="1682"/>
      <c r="F22" s="1682"/>
      <c r="G22" s="1682"/>
      <c r="H22" s="1682"/>
      <c r="I22" s="1682"/>
      <c r="J22" s="1682"/>
      <c r="K22" s="1682"/>
      <c r="L22" s="1682"/>
      <c r="M22" s="1682"/>
      <c r="N22" s="1682"/>
      <c r="O22" s="1682"/>
      <c r="P22" s="1682"/>
      <c r="Q22" s="1682"/>
      <c r="R22" s="1682"/>
      <c r="S22" s="1683"/>
      <c r="T22" s="530" t="s">
        <v>281</v>
      </c>
      <c r="U22" s="531"/>
      <c r="V22" s="1685"/>
      <c r="W22" s="1654"/>
      <c r="X22" s="1654"/>
      <c r="Y22" s="1654"/>
      <c r="Z22" s="1655"/>
      <c r="AA22" s="1685">
        <v>990</v>
      </c>
      <c r="AB22" s="1654"/>
      <c r="AC22" s="1654"/>
      <c r="AD22" s="1654"/>
      <c r="AE22" s="1655"/>
      <c r="AF22" s="1685">
        <v>4489</v>
      </c>
      <c r="AG22" s="1654"/>
      <c r="AH22" s="1654"/>
      <c r="AI22" s="1654"/>
      <c r="AJ22" s="1655"/>
      <c r="AK22" s="1650" t="s">
        <v>305</v>
      </c>
      <c r="AL22" s="1651"/>
      <c r="AM22" s="1651"/>
      <c r="AN22" s="1651"/>
      <c r="AO22" s="1652"/>
    </row>
    <row r="23" spans="1:41" s="488" customFormat="1" ht="21.75" customHeight="1">
      <c r="A23" s="525" t="s">
        <v>639</v>
      </c>
      <c r="B23" s="526"/>
      <c r="C23" s="526"/>
      <c r="D23" s="526"/>
      <c r="E23" s="527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9"/>
      <c r="T23" s="530" t="s">
        <v>284</v>
      </c>
      <c r="U23" s="531"/>
      <c r="V23" s="1685"/>
      <c r="W23" s="1654"/>
      <c r="X23" s="1654"/>
      <c r="Y23" s="1654"/>
      <c r="Z23" s="1655"/>
      <c r="AA23" s="1685">
        <v>3696</v>
      </c>
      <c r="AB23" s="1654"/>
      <c r="AC23" s="1654"/>
      <c r="AD23" s="1654"/>
      <c r="AE23" s="1655"/>
      <c r="AF23" s="1685">
        <v>3716</v>
      </c>
      <c r="AG23" s="1654"/>
      <c r="AH23" s="1654"/>
      <c r="AI23" s="1654"/>
      <c r="AJ23" s="1655"/>
      <c r="AK23" s="1650" t="s">
        <v>305</v>
      </c>
      <c r="AL23" s="1651"/>
      <c r="AM23" s="1651"/>
      <c r="AN23" s="1651"/>
      <c r="AO23" s="1652"/>
    </row>
    <row r="24" spans="1:41" s="488" customFormat="1" ht="21.75" customHeight="1">
      <c r="A24" s="525" t="s">
        <v>640</v>
      </c>
      <c r="B24" s="526"/>
      <c r="C24" s="526"/>
      <c r="D24" s="526"/>
      <c r="E24" s="527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9"/>
      <c r="T24" s="530" t="s">
        <v>287</v>
      </c>
      <c r="U24" s="531"/>
      <c r="V24" s="1685"/>
      <c r="W24" s="1654"/>
      <c r="X24" s="1654"/>
      <c r="Y24" s="1654"/>
      <c r="Z24" s="1655"/>
      <c r="AA24" s="1685">
        <v>468</v>
      </c>
      <c r="AB24" s="1654"/>
      <c r="AC24" s="1654"/>
      <c r="AD24" s="1654"/>
      <c r="AE24" s="1655"/>
      <c r="AF24" s="1685">
        <v>590</v>
      </c>
      <c r="AG24" s="1654"/>
      <c r="AH24" s="1654"/>
      <c r="AI24" s="1654"/>
      <c r="AJ24" s="1655"/>
      <c r="AK24" s="1650" t="s">
        <v>305</v>
      </c>
      <c r="AL24" s="1651"/>
      <c r="AM24" s="1651"/>
      <c r="AN24" s="1651"/>
      <c r="AO24" s="1652"/>
    </row>
    <row r="25" spans="1:41" s="488" customFormat="1" ht="26.25" customHeight="1">
      <c r="A25" s="1667" t="s">
        <v>641</v>
      </c>
      <c r="B25" s="1668"/>
      <c r="C25" s="1668"/>
      <c r="D25" s="1668"/>
      <c r="E25" s="1668"/>
      <c r="F25" s="1668"/>
      <c r="G25" s="1668"/>
      <c r="H25" s="1668"/>
      <c r="I25" s="1668"/>
      <c r="J25" s="1668"/>
      <c r="K25" s="1668"/>
      <c r="L25" s="1668"/>
      <c r="M25" s="1668"/>
      <c r="N25" s="1668"/>
      <c r="O25" s="1668"/>
      <c r="P25" s="1668"/>
      <c r="Q25" s="1668"/>
      <c r="R25" s="1668"/>
      <c r="S25" s="1669"/>
      <c r="T25" s="530" t="s">
        <v>289</v>
      </c>
      <c r="U25" s="531"/>
      <c r="V25" s="1685"/>
      <c r="W25" s="1654"/>
      <c r="X25" s="1654"/>
      <c r="Y25" s="1654"/>
      <c r="Z25" s="1655"/>
      <c r="AA25" s="1685"/>
      <c r="AB25" s="1654"/>
      <c r="AC25" s="1654"/>
      <c r="AD25" s="1654"/>
      <c r="AE25" s="1655"/>
      <c r="AF25" s="1685">
        <v>154</v>
      </c>
      <c r="AG25" s="1654"/>
      <c r="AH25" s="1654"/>
      <c r="AI25" s="1654"/>
      <c r="AJ25" s="1655"/>
      <c r="AK25" s="1650" t="s">
        <v>305</v>
      </c>
      <c r="AL25" s="1651"/>
      <c r="AM25" s="1651"/>
      <c r="AN25" s="1651"/>
      <c r="AO25" s="1652"/>
    </row>
    <row r="26" spans="1:41" s="488" customFormat="1" ht="29.25" customHeight="1">
      <c r="A26" s="1667" t="s">
        <v>642</v>
      </c>
      <c r="B26" s="1668"/>
      <c r="C26" s="1668"/>
      <c r="D26" s="1668"/>
      <c r="E26" s="1668"/>
      <c r="F26" s="1668"/>
      <c r="G26" s="1668"/>
      <c r="H26" s="1668"/>
      <c r="I26" s="1668"/>
      <c r="J26" s="1668"/>
      <c r="K26" s="1668"/>
      <c r="L26" s="1668"/>
      <c r="M26" s="1668"/>
      <c r="N26" s="1668"/>
      <c r="O26" s="1668"/>
      <c r="P26" s="1668"/>
      <c r="Q26" s="1668"/>
      <c r="R26" s="1668"/>
      <c r="S26" s="1669"/>
      <c r="T26" s="530" t="s">
        <v>291</v>
      </c>
      <c r="U26" s="531"/>
      <c r="V26" s="1685">
        <v>352826</v>
      </c>
      <c r="W26" s="1654"/>
      <c r="X26" s="1654"/>
      <c r="Y26" s="1654"/>
      <c r="Z26" s="1655"/>
      <c r="AA26" s="1685">
        <v>352826</v>
      </c>
      <c r="AB26" s="1654"/>
      <c r="AC26" s="1654"/>
      <c r="AD26" s="1654"/>
      <c r="AE26" s="1655"/>
      <c r="AF26" s="1685">
        <v>334926</v>
      </c>
      <c r="AG26" s="1654"/>
      <c r="AH26" s="1654"/>
      <c r="AI26" s="1654"/>
      <c r="AJ26" s="1655"/>
      <c r="AK26" s="1650" t="s">
        <v>305</v>
      </c>
      <c r="AL26" s="1651"/>
      <c r="AM26" s="1651"/>
      <c r="AN26" s="1651"/>
      <c r="AO26" s="1652"/>
    </row>
    <row r="27" spans="1:41" s="488" customFormat="1" ht="21.75" customHeight="1">
      <c r="A27" s="543" t="s">
        <v>643</v>
      </c>
      <c r="B27" s="544"/>
      <c r="C27" s="545"/>
      <c r="D27" s="545"/>
      <c r="E27" s="527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2"/>
      <c r="T27" s="1656">
        <v>12</v>
      </c>
      <c r="U27" s="1657"/>
      <c r="V27" s="1653">
        <f>SUM(V16:Z26)</f>
        <v>441926</v>
      </c>
      <c r="W27" s="1654"/>
      <c r="X27" s="1654"/>
      <c r="Y27" s="1654"/>
      <c r="Z27" s="1655"/>
      <c r="AA27" s="1653">
        <f>SUM(AA16:AE26)</f>
        <v>447423</v>
      </c>
      <c r="AB27" s="1654"/>
      <c r="AC27" s="1654"/>
      <c r="AD27" s="1654"/>
      <c r="AE27" s="1655"/>
      <c r="AF27" s="1653">
        <f>SUM(AF16:AJ26)</f>
        <v>449328</v>
      </c>
      <c r="AG27" s="1654"/>
      <c r="AH27" s="1654"/>
      <c r="AI27" s="1654"/>
      <c r="AJ27" s="1655"/>
      <c r="AK27" s="1653">
        <f>SUM(AK16:AO26)</f>
        <v>0</v>
      </c>
      <c r="AL27" s="1654"/>
      <c r="AM27" s="1654"/>
      <c r="AN27" s="1654"/>
      <c r="AO27" s="1655"/>
    </row>
    <row r="28" spans="1:41" ht="21.75" customHeight="1">
      <c r="A28" s="525" t="s">
        <v>644</v>
      </c>
      <c r="B28" s="526"/>
      <c r="C28" s="526"/>
      <c r="D28" s="526"/>
      <c r="E28" s="527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9"/>
      <c r="T28" s="530">
        <v>13</v>
      </c>
      <c r="U28" s="531"/>
      <c r="V28" s="1688">
        <v>261345</v>
      </c>
      <c r="W28" s="1654"/>
      <c r="X28" s="1654"/>
      <c r="Y28" s="1654"/>
      <c r="Z28" s="1655"/>
      <c r="AA28" s="1688">
        <v>333350</v>
      </c>
      <c r="AB28" s="1654"/>
      <c r="AC28" s="1654"/>
      <c r="AD28" s="1654"/>
      <c r="AE28" s="1655"/>
      <c r="AF28" s="1688">
        <v>390946</v>
      </c>
      <c r="AG28" s="1654"/>
      <c r="AH28" s="1654"/>
      <c r="AI28" s="1654"/>
      <c r="AJ28" s="1655"/>
      <c r="AK28" s="1650" t="s">
        <v>305</v>
      </c>
      <c r="AL28" s="1651"/>
      <c r="AM28" s="1651"/>
      <c r="AN28" s="1651"/>
      <c r="AO28" s="1652"/>
    </row>
    <row r="29" spans="1:41" s="488" customFormat="1" ht="21.75" customHeight="1">
      <c r="A29" s="546" t="s">
        <v>645</v>
      </c>
      <c r="B29" s="526"/>
      <c r="C29" s="526"/>
      <c r="D29" s="526"/>
      <c r="E29" s="52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8"/>
      <c r="T29" s="530">
        <v>14</v>
      </c>
      <c r="U29" s="531"/>
      <c r="V29" s="1685"/>
      <c r="W29" s="1654"/>
      <c r="X29" s="1654"/>
      <c r="Y29" s="1654"/>
      <c r="Z29" s="1655"/>
      <c r="AA29" s="1685"/>
      <c r="AB29" s="1654"/>
      <c r="AC29" s="1654"/>
      <c r="AD29" s="1654"/>
      <c r="AE29" s="1655"/>
      <c r="AF29" s="1685">
        <v>684</v>
      </c>
      <c r="AG29" s="1654"/>
      <c r="AH29" s="1654"/>
      <c r="AI29" s="1654"/>
      <c r="AJ29" s="1655"/>
      <c r="AK29" s="1650" t="s">
        <v>305</v>
      </c>
      <c r="AL29" s="1651"/>
      <c r="AM29" s="1651"/>
      <c r="AN29" s="1651"/>
      <c r="AO29" s="1652"/>
    </row>
    <row r="30" spans="1:41" s="488" customFormat="1" ht="21.75" customHeight="1">
      <c r="A30" s="546" t="s">
        <v>646</v>
      </c>
      <c r="B30" s="526"/>
      <c r="C30" s="526"/>
      <c r="D30" s="526"/>
      <c r="E30" s="527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9"/>
      <c r="T30" s="530">
        <v>15</v>
      </c>
      <c r="U30" s="531"/>
      <c r="V30" s="1688">
        <v>2112</v>
      </c>
      <c r="W30" s="1654"/>
      <c r="X30" s="1654"/>
      <c r="Y30" s="1654"/>
      <c r="Z30" s="1655"/>
      <c r="AA30" s="1688">
        <v>2112</v>
      </c>
      <c r="AB30" s="1654"/>
      <c r="AC30" s="1654"/>
      <c r="AD30" s="1654"/>
      <c r="AE30" s="1655"/>
      <c r="AF30" s="1688">
        <v>1280</v>
      </c>
      <c r="AG30" s="1654"/>
      <c r="AH30" s="1654"/>
      <c r="AI30" s="1654"/>
      <c r="AJ30" s="1655"/>
      <c r="AK30" s="1650" t="s">
        <v>305</v>
      </c>
      <c r="AL30" s="1651"/>
      <c r="AM30" s="1651"/>
      <c r="AN30" s="1651"/>
      <c r="AO30" s="1652"/>
    </row>
    <row r="31" spans="1:41" s="488" customFormat="1" ht="21.75" customHeight="1">
      <c r="A31" s="546" t="s">
        <v>647</v>
      </c>
      <c r="B31" s="526"/>
      <c r="C31" s="526"/>
      <c r="D31" s="526"/>
      <c r="E31" s="527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9"/>
      <c r="T31" s="530">
        <v>16</v>
      </c>
      <c r="U31" s="531"/>
      <c r="V31" s="1688"/>
      <c r="W31" s="1654"/>
      <c r="X31" s="1654"/>
      <c r="Y31" s="1654"/>
      <c r="Z31" s="1655"/>
      <c r="AA31" s="1688"/>
      <c r="AB31" s="1654"/>
      <c r="AC31" s="1654"/>
      <c r="AD31" s="1654"/>
      <c r="AE31" s="1655"/>
      <c r="AF31" s="1688">
        <v>76</v>
      </c>
      <c r="AG31" s="1654"/>
      <c r="AH31" s="1654"/>
      <c r="AI31" s="1654"/>
      <c r="AJ31" s="1655"/>
      <c r="AK31" s="1650" t="s">
        <v>305</v>
      </c>
      <c r="AL31" s="1651"/>
      <c r="AM31" s="1651"/>
      <c r="AN31" s="1651"/>
      <c r="AO31" s="1652"/>
    </row>
    <row r="32" spans="1:41" s="488" customFormat="1" ht="21.75" customHeight="1">
      <c r="A32" s="549" t="s">
        <v>648</v>
      </c>
      <c r="B32" s="526"/>
      <c r="C32" s="526"/>
      <c r="D32" s="526"/>
      <c r="E32" s="527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9"/>
      <c r="T32" s="530">
        <v>17</v>
      </c>
      <c r="U32" s="531"/>
      <c r="V32" s="1685"/>
      <c r="W32" s="1654"/>
      <c r="X32" s="1654"/>
      <c r="Y32" s="1654"/>
      <c r="Z32" s="1655"/>
      <c r="AA32" s="1685"/>
      <c r="AB32" s="1654"/>
      <c r="AC32" s="1654"/>
      <c r="AD32" s="1654"/>
      <c r="AE32" s="1655"/>
      <c r="AF32" s="1685">
        <v>32</v>
      </c>
      <c r="AG32" s="1654"/>
      <c r="AH32" s="1654"/>
      <c r="AI32" s="1654"/>
      <c r="AJ32" s="1655"/>
      <c r="AK32" s="1650" t="s">
        <v>305</v>
      </c>
      <c r="AL32" s="1651"/>
      <c r="AM32" s="1651"/>
      <c r="AN32" s="1651"/>
      <c r="AO32" s="1652"/>
    </row>
    <row r="33" spans="1:41" s="488" customFormat="1" ht="27.75" customHeight="1">
      <c r="A33" s="1670" t="s">
        <v>649</v>
      </c>
      <c r="B33" s="1659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59"/>
      <c r="O33" s="1659"/>
      <c r="P33" s="1659"/>
      <c r="Q33" s="1659"/>
      <c r="R33" s="1659"/>
      <c r="S33" s="1660"/>
      <c r="T33" s="530">
        <v>18</v>
      </c>
      <c r="U33" s="531"/>
      <c r="V33" s="1685"/>
      <c r="W33" s="1654"/>
      <c r="X33" s="1654"/>
      <c r="Y33" s="1654"/>
      <c r="Z33" s="1655"/>
      <c r="AA33" s="1685"/>
      <c r="AB33" s="1654"/>
      <c r="AC33" s="1654"/>
      <c r="AD33" s="1654"/>
      <c r="AE33" s="1655"/>
      <c r="AF33" s="1685">
        <v>37878</v>
      </c>
      <c r="AG33" s="1654"/>
      <c r="AH33" s="1654"/>
      <c r="AI33" s="1654"/>
      <c r="AJ33" s="1655"/>
      <c r="AK33" s="1650" t="s">
        <v>305</v>
      </c>
      <c r="AL33" s="1651"/>
      <c r="AM33" s="1651"/>
      <c r="AN33" s="1651"/>
      <c r="AO33" s="1652"/>
    </row>
    <row r="34" spans="1:41" ht="21.75" customHeight="1">
      <c r="A34" s="525" t="s">
        <v>650</v>
      </c>
      <c r="B34" s="526"/>
      <c r="C34" s="526"/>
      <c r="D34" s="526"/>
      <c r="E34" s="527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9"/>
      <c r="T34" s="530">
        <v>19</v>
      </c>
      <c r="U34" s="531"/>
      <c r="V34" s="1685">
        <v>72000</v>
      </c>
      <c r="W34" s="1654"/>
      <c r="X34" s="1654"/>
      <c r="Y34" s="1654"/>
      <c r="Z34" s="1655"/>
      <c r="AA34" s="1685"/>
      <c r="AB34" s="1654"/>
      <c r="AC34" s="1654"/>
      <c r="AD34" s="1654"/>
      <c r="AE34" s="1655"/>
      <c r="AF34" s="1685"/>
      <c r="AG34" s="1654"/>
      <c r="AH34" s="1654"/>
      <c r="AI34" s="1654"/>
      <c r="AJ34" s="1655"/>
      <c r="AK34" s="1650" t="s">
        <v>305</v>
      </c>
      <c r="AL34" s="1651"/>
      <c r="AM34" s="1651"/>
      <c r="AN34" s="1651"/>
      <c r="AO34" s="1652"/>
    </row>
    <row r="35" spans="1:41" s="488" customFormat="1" ht="21.75" customHeight="1">
      <c r="A35" s="550" t="s">
        <v>651</v>
      </c>
      <c r="B35" s="526"/>
      <c r="C35" s="539"/>
      <c r="D35" s="539"/>
      <c r="E35" s="527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2"/>
      <c r="T35" s="530">
        <v>20</v>
      </c>
      <c r="U35" s="531"/>
      <c r="V35" s="1653">
        <f>SUM(V28:Z34)</f>
        <v>335457</v>
      </c>
      <c r="W35" s="1654"/>
      <c r="X35" s="1654"/>
      <c r="Y35" s="1654"/>
      <c r="Z35" s="1655"/>
      <c r="AA35" s="1653">
        <f>SUM(AA28:AE34)</f>
        <v>335462</v>
      </c>
      <c r="AB35" s="1654"/>
      <c r="AC35" s="1654"/>
      <c r="AD35" s="1654"/>
      <c r="AE35" s="1655"/>
      <c r="AF35" s="1653">
        <f>SUM(AF28:AJ34)</f>
        <v>430896</v>
      </c>
      <c r="AG35" s="1654"/>
      <c r="AH35" s="1654"/>
      <c r="AI35" s="1654"/>
      <c r="AJ35" s="1655"/>
      <c r="AK35" s="1653">
        <f>SUM(AK28:AO34)</f>
        <v>0</v>
      </c>
      <c r="AL35" s="1654"/>
      <c r="AM35" s="1654"/>
      <c r="AN35" s="1654"/>
      <c r="AO35" s="1655"/>
    </row>
    <row r="36" spans="1:41" s="488" customFormat="1" ht="21.75" customHeight="1">
      <c r="A36" s="551" t="s">
        <v>652</v>
      </c>
      <c r="B36" s="526"/>
      <c r="C36" s="526"/>
      <c r="D36" s="526"/>
      <c r="E36" s="527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9"/>
      <c r="T36" s="530">
        <v>21</v>
      </c>
      <c r="U36" s="531"/>
      <c r="V36" s="1685"/>
      <c r="W36" s="1654"/>
      <c r="X36" s="1654"/>
      <c r="Y36" s="1654"/>
      <c r="Z36" s="1655"/>
      <c r="AA36" s="1685">
        <v>13639</v>
      </c>
      <c r="AB36" s="1654"/>
      <c r="AC36" s="1654"/>
      <c r="AD36" s="1654"/>
      <c r="AE36" s="1655"/>
      <c r="AF36" s="1685">
        <v>25602</v>
      </c>
      <c r="AG36" s="1654"/>
      <c r="AH36" s="1654"/>
      <c r="AI36" s="1654"/>
      <c r="AJ36" s="1655"/>
      <c r="AK36" s="1650" t="s">
        <v>305</v>
      </c>
      <c r="AL36" s="1651"/>
      <c r="AM36" s="1651"/>
      <c r="AN36" s="1651"/>
      <c r="AO36" s="1652"/>
    </row>
    <row r="37" spans="1:41" s="488" customFormat="1" ht="21.75" customHeight="1">
      <c r="A37" s="551" t="s">
        <v>653</v>
      </c>
      <c r="B37" s="526"/>
      <c r="C37" s="526"/>
      <c r="D37" s="526"/>
      <c r="E37" s="527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9"/>
      <c r="T37" s="530">
        <v>22</v>
      </c>
      <c r="U37" s="531"/>
      <c r="V37" s="1685"/>
      <c r="W37" s="1654"/>
      <c r="X37" s="1654"/>
      <c r="Y37" s="1654"/>
      <c r="Z37" s="1655"/>
      <c r="AA37" s="1685">
        <v>14838</v>
      </c>
      <c r="AB37" s="1654"/>
      <c r="AC37" s="1654"/>
      <c r="AD37" s="1654"/>
      <c r="AE37" s="1655"/>
      <c r="AF37" s="1685">
        <v>13224</v>
      </c>
      <c r="AG37" s="1654"/>
      <c r="AH37" s="1654"/>
      <c r="AI37" s="1654"/>
      <c r="AJ37" s="1655"/>
      <c r="AK37" s="1650" t="s">
        <v>305</v>
      </c>
      <c r="AL37" s="1651"/>
      <c r="AM37" s="1651"/>
      <c r="AN37" s="1651"/>
      <c r="AO37" s="1652"/>
    </row>
    <row r="38" spans="1:41" ht="21.75" customHeight="1">
      <c r="A38" s="552" t="s">
        <v>654</v>
      </c>
      <c r="B38" s="526"/>
      <c r="C38" s="526"/>
      <c r="D38" s="526"/>
      <c r="E38" s="527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9"/>
      <c r="T38" s="530">
        <v>23</v>
      </c>
      <c r="U38" s="531"/>
      <c r="V38" s="1685">
        <v>439225</v>
      </c>
      <c r="W38" s="1654"/>
      <c r="X38" s="1654"/>
      <c r="Y38" s="1654"/>
      <c r="Z38" s="1655"/>
      <c r="AA38" s="1685">
        <v>472844</v>
      </c>
      <c r="AB38" s="1654"/>
      <c r="AC38" s="1654"/>
      <c r="AD38" s="1654"/>
      <c r="AE38" s="1655"/>
      <c r="AF38" s="1685">
        <v>476754</v>
      </c>
      <c r="AG38" s="1654"/>
      <c r="AH38" s="1654"/>
      <c r="AI38" s="1654"/>
      <c r="AJ38" s="1655"/>
      <c r="AK38" s="1650" t="s">
        <v>305</v>
      </c>
      <c r="AL38" s="1651"/>
      <c r="AM38" s="1651"/>
      <c r="AN38" s="1651"/>
      <c r="AO38" s="1652"/>
    </row>
    <row r="39" spans="1:41" ht="21.75" customHeight="1">
      <c r="A39" s="551" t="s">
        <v>655</v>
      </c>
      <c r="B39" s="526"/>
      <c r="C39" s="526"/>
      <c r="D39" s="526"/>
      <c r="E39" s="527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9"/>
      <c r="T39" s="530">
        <v>24</v>
      </c>
      <c r="U39" s="531"/>
      <c r="V39" s="1685">
        <v>406000</v>
      </c>
      <c r="W39" s="1654"/>
      <c r="X39" s="1654"/>
      <c r="Y39" s="1654"/>
      <c r="Z39" s="1655"/>
      <c r="AA39" s="1685">
        <v>427265</v>
      </c>
      <c r="AB39" s="1654"/>
      <c r="AC39" s="1654"/>
      <c r="AD39" s="1654"/>
      <c r="AE39" s="1655"/>
      <c r="AF39" s="1685">
        <v>271616</v>
      </c>
      <c r="AG39" s="1654"/>
      <c r="AH39" s="1654"/>
      <c r="AI39" s="1654"/>
      <c r="AJ39" s="1655"/>
      <c r="AK39" s="1650" t="s">
        <v>305</v>
      </c>
      <c r="AL39" s="1651"/>
      <c r="AM39" s="1651"/>
      <c r="AN39" s="1651"/>
      <c r="AO39" s="1652"/>
    </row>
    <row r="40" spans="1:41" s="488" customFormat="1" ht="21.75" customHeight="1">
      <c r="A40" s="550" t="s">
        <v>656</v>
      </c>
      <c r="B40" s="526"/>
      <c r="C40" s="553"/>
      <c r="D40" s="553"/>
      <c r="E40" s="527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2"/>
      <c r="T40" s="530">
        <v>25</v>
      </c>
      <c r="U40" s="531"/>
      <c r="V40" s="1653">
        <f>SUM(V36:Z39)</f>
        <v>845225</v>
      </c>
      <c r="W40" s="1654"/>
      <c r="X40" s="1654"/>
      <c r="Y40" s="1654"/>
      <c r="Z40" s="1655"/>
      <c r="AA40" s="1653">
        <f>SUM(AA36:AE39)</f>
        <v>928586</v>
      </c>
      <c r="AB40" s="1654"/>
      <c r="AC40" s="1654"/>
      <c r="AD40" s="1654"/>
      <c r="AE40" s="1655"/>
      <c r="AF40" s="1653">
        <f>SUM(AF36:AJ39)</f>
        <v>787196</v>
      </c>
      <c r="AG40" s="1654"/>
      <c r="AH40" s="1654"/>
      <c r="AI40" s="1654"/>
      <c r="AJ40" s="1655"/>
      <c r="AK40" s="1653">
        <f>SUM(AK36:AO39)</f>
        <v>0</v>
      </c>
      <c r="AL40" s="1654"/>
      <c r="AM40" s="1654"/>
      <c r="AN40" s="1654"/>
      <c r="AO40" s="1655"/>
    </row>
    <row r="41" spans="1:41" ht="21.75" customHeight="1">
      <c r="A41" s="525" t="s">
        <v>657</v>
      </c>
      <c r="B41" s="526"/>
      <c r="C41" s="526"/>
      <c r="D41" s="526"/>
      <c r="E41" s="527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9"/>
      <c r="T41" s="530">
        <v>26</v>
      </c>
      <c r="U41" s="531"/>
      <c r="V41" s="1685"/>
      <c r="W41" s="1654"/>
      <c r="X41" s="1654"/>
      <c r="Y41" s="1654"/>
      <c r="Z41" s="1655"/>
      <c r="AA41" s="1685"/>
      <c r="AB41" s="1654"/>
      <c r="AC41" s="1654"/>
      <c r="AD41" s="1654"/>
      <c r="AE41" s="1655"/>
      <c r="AF41" s="1685"/>
      <c r="AG41" s="1654"/>
      <c r="AH41" s="1654"/>
      <c r="AI41" s="1654"/>
      <c r="AJ41" s="1655"/>
      <c r="AK41" s="1650" t="s">
        <v>305</v>
      </c>
      <c r="AL41" s="1651"/>
      <c r="AM41" s="1651"/>
      <c r="AN41" s="1651"/>
      <c r="AO41" s="1652"/>
    </row>
    <row r="42" spans="1:41" ht="21.75" customHeight="1">
      <c r="A42" s="525" t="s">
        <v>658</v>
      </c>
      <c r="B42" s="526"/>
      <c r="C42" s="526"/>
      <c r="D42" s="526"/>
      <c r="E42" s="527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9"/>
      <c r="T42" s="530">
        <v>27</v>
      </c>
      <c r="U42" s="531"/>
      <c r="V42" s="1685"/>
      <c r="W42" s="1654"/>
      <c r="X42" s="1654"/>
      <c r="Y42" s="1654"/>
      <c r="Z42" s="1655"/>
      <c r="AA42" s="1685"/>
      <c r="AB42" s="1654"/>
      <c r="AC42" s="1654"/>
      <c r="AD42" s="1654"/>
      <c r="AE42" s="1655"/>
      <c r="AF42" s="1685"/>
      <c r="AG42" s="1654"/>
      <c r="AH42" s="1654"/>
      <c r="AI42" s="1654"/>
      <c r="AJ42" s="1655"/>
      <c r="AK42" s="1650" t="s">
        <v>305</v>
      </c>
      <c r="AL42" s="1651"/>
      <c r="AM42" s="1651"/>
      <c r="AN42" s="1651"/>
      <c r="AO42" s="1652"/>
    </row>
    <row r="43" spans="1:41" ht="21.75" customHeight="1">
      <c r="A43" s="543" t="s">
        <v>659</v>
      </c>
      <c r="B43" s="526"/>
      <c r="C43" s="539"/>
      <c r="D43" s="539"/>
      <c r="E43" s="527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2"/>
      <c r="T43" s="530">
        <v>28</v>
      </c>
      <c r="U43" s="531"/>
      <c r="V43" s="1653">
        <f>SUM(V41:Z42)</f>
        <v>0</v>
      </c>
      <c r="W43" s="1654"/>
      <c r="X43" s="1654"/>
      <c r="Y43" s="1654"/>
      <c r="Z43" s="1655"/>
      <c r="AA43" s="1653">
        <f>SUM(AA41:AE42)</f>
        <v>0</v>
      </c>
      <c r="AB43" s="1654"/>
      <c r="AC43" s="1654"/>
      <c r="AD43" s="1654"/>
      <c r="AE43" s="1655"/>
      <c r="AF43" s="1653">
        <f>SUM(AF41:AJ42)</f>
        <v>0</v>
      </c>
      <c r="AG43" s="1654"/>
      <c r="AH43" s="1654"/>
      <c r="AI43" s="1654"/>
      <c r="AJ43" s="1655"/>
      <c r="AK43" s="1653"/>
      <c r="AL43" s="1654"/>
      <c r="AM43" s="1654"/>
      <c r="AN43" s="1654"/>
      <c r="AO43" s="1655"/>
    </row>
    <row r="44" spans="1:41" ht="28.5" customHeight="1">
      <c r="A44" s="1658" t="s">
        <v>660</v>
      </c>
      <c r="B44" s="1659"/>
      <c r="C44" s="1659"/>
      <c r="D44" s="1659"/>
      <c r="E44" s="1659"/>
      <c r="F44" s="1659"/>
      <c r="G44" s="1659"/>
      <c r="H44" s="1659"/>
      <c r="I44" s="1659"/>
      <c r="J44" s="1659"/>
      <c r="K44" s="1659"/>
      <c r="L44" s="1659"/>
      <c r="M44" s="1659"/>
      <c r="N44" s="1659"/>
      <c r="O44" s="1659"/>
      <c r="P44" s="1659"/>
      <c r="Q44" s="1659"/>
      <c r="R44" s="1659"/>
      <c r="S44" s="1660"/>
      <c r="T44" s="530">
        <v>29</v>
      </c>
      <c r="U44" s="531"/>
      <c r="V44" s="1685">
        <v>200000</v>
      </c>
      <c r="W44" s="1654"/>
      <c r="X44" s="1654"/>
      <c r="Y44" s="1654"/>
      <c r="Z44" s="1655"/>
      <c r="AA44" s="1685">
        <v>200000</v>
      </c>
      <c r="AB44" s="1654"/>
      <c r="AC44" s="1654"/>
      <c r="AD44" s="1654"/>
      <c r="AE44" s="1655"/>
      <c r="AF44" s="1685">
        <v>140105</v>
      </c>
      <c r="AG44" s="1654"/>
      <c r="AH44" s="1654"/>
      <c r="AI44" s="1654"/>
      <c r="AJ44" s="1655"/>
      <c r="AK44" s="1650" t="s">
        <v>305</v>
      </c>
      <c r="AL44" s="1651"/>
      <c r="AM44" s="1651"/>
      <c r="AN44" s="1651"/>
      <c r="AO44" s="1652"/>
    </row>
    <row r="45" spans="1:41" ht="19.5" customHeight="1">
      <c r="A45" s="525" t="s">
        <v>661</v>
      </c>
      <c r="B45" s="526"/>
      <c r="C45" s="526"/>
      <c r="D45" s="526"/>
      <c r="E45" s="527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9"/>
      <c r="T45" s="530">
        <v>30</v>
      </c>
      <c r="U45" s="531"/>
      <c r="V45" s="1685">
        <v>300</v>
      </c>
      <c r="W45" s="1654"/>
      <c r="X45" s="1654"/>
      <c r="Y45" s="1654"/>
      <c r="Z45" s="1655"/>
      <c r="AA45" s="1685">
        <v>4463</v>
      </c>
      <c r="AB45" s="1654"/>
      <c r="AC45" s="1654"/>
      <c r="AD45" s="1654"/>
      <c r="AE45" s="1655"/>
      <c r="AF45" s="1685">
        <v>129666</v>
      </c>
      <c r="AG45" s="1654"/>
      <c r="AH45" s="1654"/>
      <c r="AI45" s="1654"/>
      <c r="AJ45" s="1655"/>
      <c r="AK45" s="1650" t="s">
        <v>305</v>
      </c>
      <c r="AL45" s="1651"/>
      <c r="AM45" s="1651"/>
      <c r="AN45" s="1651"/>
      <c r="AO45" s="1652"/>
    </row>
    <row r="46" spans="1:41" ht="19.5" customHeight="1">
      <c r="A46" s="525" t="s">
        <v>662</v>
      </c>
      <c r="B46" s="526"/>
      <c r="C46" s="526"/>
      <c r="D46" s="526"/>
      <c r="E46" s="527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9"/>
      <c r="T46" s="530">
        <v>31</v>
      </c>
      <c r="U46" s="531"/>
      <c r="V46" s="1685"/>
      <c r="W46" s="1654"/>
      <c r="X46" s="1654"/>
      <c r="Y46" s="1654"/>
      <c r="Z46" s="1655"/>
      <c r="AA46" s="1685"/>
      <c r="AB46" s="1654"/>
      <c r="AC46" s="1654"/>
      <c r="AD46" s="1654"/>
      <c r="AE46" s="1655"/>
      <c r="AF46" s="1685"/>
      <c r="AG46" s="1654"/>
      <c r="AH46" s="1654"/>
      <c r="AI46" s="1654"/>
      <c r="AJ46" s="1655"/>
      <c r="AK46" s="1650" t="s">
        <v>305</v>
      </c>
      <c r="AL46" s="1651"/>
      <c r="AM46" s="1651"/>
      <c r="AN46" s="1651"/>
      <c r="AO46" s="1652"/>
    </row>
    <row r="47" spans="1:41" ht="19.5" customHeight="1">
      <c r="A47" s="543" t="s">
        <v>663</v>
      </c>
      <c r="B47" s="526"/>
      <c r="C47" s="539"/>
      <c r="D47" s="539"/>
      <c r="E47" s="527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2"/>
      <c r="T47" s="530">
        <v>32</v>
      </c>
      <c r="U47" s="531"/>
      <c r="V47" s="1653">
        <f>SUM(V44:Z46)</f>
        <v>200300</v>
      </c>
      <c r="W47" s="1654"/>
      <c r="X47" s="1654"/>
      <c r="Y47" s="1654"/>
      <c r="Z47" s="1655"/>
      <c r="AA47" s="1653">
        <f>SUM(AA44:AE46)</f>
        <v>204463</v>
      </c>
      <c r="AB47" s="1654"/>
      <c r="AC47" s="1654"/>
      <c r="AD47" s="1654"/>
      <c r="AE47" s="1655"/>
      <c r="AF47" s="1653">
        <f>SUM(AF44:AJ46)</f>
        <v>269771</v>
      </c>
      <c r="AG47" s="1654"/>
      <c r="AH47" s="1654"/>
      <c r="AI47" s="1654"/>
      <c r="AJ47" s="1655"/>
      <c r="AK47" s="1653"/>
      <c r="AL47" s="1654"/>
      <c r="AM47" s="1654"/>
      <c r="AN47" s="1654"/>
      <c r="AO47" s="1655"/>
    </row>
    <row r="48" spans="1:41" s="488" customFormat="1" ht="19.5" customHeight="1">
      <c r="A48" s="543" t="s">
        <v>664</v>
      </c>
      <c r="B48" s="539"/>
      <c r="C48" s="539"/>
      <c r="D48" s="539"/>
      <c r="E48" s="527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2"/>
      <c r="T48" s="530">
        <v>33</v>
      </c>
      <c r="U48" s="531"/>
      <c r="V48" s="1653">
        <f>SUM(V27+V35+V40+V43+V47)</f>
        <v>1822908</v>
      </c>
      <c r="W48" s="1654"/>
      <c r="X48" s="1654"/>
      <c r="Y48" s="1654"/>
      <c r="Z48" s="1655"/>
      <c r="AA48" s="1653">
        <f>SUM(AA27+AA35+AA40+AA43+AA47)</f>
        <v>1915934</v>
      </c>
      <c r="AB48" s="1654"/>
      <c r="AC48" s="1654"/>
      <c r="AD48" s="1654"/>
      <c r="AE48" s="1655"/>
      <c r="AF48" s="1653">
        <f>SUM(AF27+AF35+AF40+AF43+AF47)</f>
        <v>1937191</v>
      </c>
      <c r="AG48" s="1654"/>
      <c r="AH48" s="1654"/>
      <c r="AI48" s="1654"/>
      <c r="AJ48" s="1655"/>
      <c r="AK48" s="1653">
        <f>SUM(AK27+AK35+AK40+AK43+AK47)</f>
        <v>0</v>
      </c>
      <c r="AL48" s="1654"/>
      <c r="AM48" s="1654"/>
      <c r="AN48" s="1654"/>
      <c r="AO48" s="1655"/>
    </row>
    <row r="49" spans="1:41" ht="19.5" customHeight="1">
      <c r="A49" s="525" t="s">
        <v>665</v>
      </c>
      <c r="B49" s="526"/>
      <c r="C49" s="539"/>
      <c r="D49" s="539"/>
      <c r="E49" s="527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2"/>
      <c r="T49" s="530">
        <v>34</v>
      </c>
      <c r="U49" s="531"/>
      <c r="V49" s="1653"/>
      <c r="W49" s="1654"/>
      <c r="X49" s="1654"/>
      <c r="Y49" s="1654"/>
      <c r="Z49" s="1655"/>
      <c r="AA49" s="1653"/>
      <c r="AB49" s="1654"/>
      <c r="AC49" s="1654"/>
      <c r="AD49" s="1654"/>
      <c r="AE49" s="1655"/>
      <c r="AF49" s="1653"/>
      <c r="AG49" s="1654"/>
      <c r="AH49" s="1654"/>
      <c r="AI49" s="1654"/>
      <c r="AJ49" s="1655"/>
      <c r="AK49" s="1653"/>
      <c r="AL49" s="1654"/>
      <c r="AM49" s="1654"/>
      <c r="AN49" s="1654"/>
      <c r="AO49" s="1655"/>
    </row>
    <row r="50" spans="1:41" ht="19.5" customHeight="1">
      <c r="A50" s="525" t="s">
        <v>666</v>
      </c>
      <c r="B50" s="526"/>
      <c r="C50" s="526"/>
      <c r="D50" s="526"/>
      <c r="E50" s="527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9"/>
      <c r="T50" s="530">
        <v>35</v>
      </c>
      <c r="U50" s="531"/>
      <c r="V50" s="1653"/>
      <c r="W50" s="1654"/>
      <c r="X50" s="1654"/>
      <c r="Y50" s="1654"/>
      <c r="Z50" s="1655"/>
      <c r="AA50" s="1653"/>
      <c r="AB50" s="1654"/>
      <c r="AC50" s="1654"/>
      <c r="AD50" s="1654"/>
      <c r="AE50" s="1655"/>
      <c r="AF50" s="1653"/>
      <c r="AG50" s="1654"/>
      <c r="AH50" s="1654"/>
      <c r="AI50" s="1654"/>
      <c r="AJ50" s="1655"/>
      <c r="AK50" s="1653"/>
      <c r="AL50" s="1654"/>
      <c r="AM50" s="1654"/>
      <c r="AN50" s="1654"/>
      <c r="AO50" s="1655"/>
    </row>
    <row r="51" spans="1:41" ht="19.5" customHeight="1">
      <c r="A51" s="525" t="s">
        <v>667</v>
      </c>
      <c r="B51" s="526"/>
      <c r="C51" s="526"/>
      <c r="D51" s="526"/>
      <c r="E51" s="527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9"/>
      <c r="T51" s="530">
        <v>36</v>
      </c>
      <c r="U51" s="531"/>
      <c r="V51" s="1653"/>
      <c r="W51" s="1654"/>
      <c r="X51" s="1654"/>
      <c r="Y51" s="1654"/>
      <c r="Z51" s="1655"/>
      <c r="AA51" s="1653"/>
      <c r="AB51" s="1654"/>
      <c r="AC51" s="1654"/>
      <c r="AD51" s="1654"/>
      <c r="AE51" s="1655"/>
      <c r="AF51" s="1653"/>
      <c r="AG51" s="1654"/>
      <c r="AH51" s="1654"/>
      <c r="AI51" s="1654"/>
      <c r="AJ51" s="1655"/>
      <c r="AK51" s="1653"/>
      <c r="AL51" s="1654"/>
      <c r="AM51" s="1654"/>
      <c r="AN51" s="1654"/>
      <c r="AO51" s="1655"/>
    </row>
    <row r="52" spans="1:41" ht="19.5" customHeight="1">
      <c r="A52" s="525" t="s">
        <v>668</v>
      </c>
      <c r="B52" s="526"/>
      <c r="C52" s="526"/>
      <c r="D52" s="526"/>
      <c r="E52" s="527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9"/>
      <c r="T52" s="530">
        <v>37</v>
      </c>
      <c r="U52" s="531"/>
      <c r="V52" s="1653">
        <v>11004389</v>
      </c>
      <c r="W52" s="1654"/>
      <c r="X52" s="1654"/>
      <c r="Y52" s="1654"/>
      <c r="Z52" s="1655"/>
      <c r="AA52" s="1653">
        <v>10313901</v>
      </c>
      <c r="AB52" s="1654"/>
      <c r="AC52" s="1654"/>
      <c r="AD52" s="1654"/>
      <c r="AE52" s="1655"/>
      <c r="AF52" s="1653">
        <v>10448524</v>
      </c>
      <c r="AG52" s="1654"/>
      <c r="AH52" s="1654"/>
      <c r="AI52" s="1654"/>
      <c r="AJ52" s="1655"/>
      <c r="AK52" s="1653">
        <v>269379</v>
      </c>
      <c r="AL52" s="1654"/>
      <c r="AM52" s="1654"/>
      <c r="AN52" s="1654"/>
      <c r="AO52" s="1655"/>
    </row>
    <row r="53" spans="1:41" s="488" customFormat="1" ht="21.75" customHeight="1">
      <c r="A53" s="543" t="s">
        <v>669</v>
      </c>
      <c r="B53" s="526"/>
      <c r="C53" s="526"/>
      <c r="D53" s="526"/>
      <c r="E53" s="527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9"/>
      <c r="T53" s="530">
        <v>38</v>
      </c>
      <c r="U53" s="531"/>
      <c r="V53" s="1653">
        <f>SUM(V49:Z52)</f>
        <v>11004389</v>
      </c>
      <c r="W53" s="1654"/>
      <c r="X53" s="1654"/>
      <c r="Y53" s="1654"/>
      <c r="Z53" s="1655"/>
      <c r="AA53" s="1653">
        <f>SUM(AA49:AE52)</f>
        <v>10313901</v>
      </c>
      <c r="AB53" s="1654"/>
      <c r="AC53" s="1654"/>
      <c r="AD53" s="1654"/>
      <c r="AE53" s="1655"/>
      <c r="AF53" s="1653">
        <f>SUM(AF49:AJ52)</f>
        <v>10448524</v>
      </c>
      <c r="AG53" s="1654"/>
      <c r="AH53" s="1654"/>
      <c r="AI53" s="1654"/>
      <c r="AJ53" s="1655"/>
      <c r="AK53" s="1653">
        <f>SUM(AK49:AO52)</f>
        <v>269379</v>
      </c>
      <c r="AL53" s="1654"/>
      <c r="AM53" s="1654"/>
      <c r="AN53" s="1654"/>
      <c r="AO53" s="1655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spans="1:4" ht="21.75" customHeight="1">
      <c r="A122" s="554"/>
      <c r="B122" s="554"/>
      <c r="C122" s="554"/>
      <c r="D122" s="554"/>
    </row>
    <row r="123" spans="1:4" ht="21.75" customHeight="1">
      <c r="A123" s="554"/>
      <c r="B123" s="554"/>
      <c r="C123" s="554"/>
      <c r="D123" s="554"/>
    </row>
    <row r="124" spans="1:4" ht="21.75" customHeight="1">
      <c r="A124" s="554"/>
      <c r="B124" s="554"/>
      <c r="C124" s="554"/>
      <c r="D124" s="554"/>
    </row>
    <row r="125" spans="1:4" ht="21.75" customHeight="1">
      <c r="A125" s="554"/>
      <c r="B125" s="554"/>
      <c r="C125" s="554"/>
      <c r="D125" s="554"/>
    </row>
    <row r="126" spans="1:4" ht="21.75" customHeight="1">
      <c r="A126" s="554"/>
      <c r="B126" s="554"/>
      <c r="C126" s="554"/>
      <c r="D126" s="554"/>
    </row>
    <row r="127" spans="1:4" ht="21.75" customHeight="1">
      <c r="A127" s="554"/>
      <c r="B127" s="554"/>
      <c r="C127" s="554"/>
      <c r="D127" s="554"/>
    </row>
    <row r="128" spans="1:4" ht="21.75" customHeight="1">
      <c r="A128" s="554"/>
      <c r="B128" s="554"/>
      <c r="C128" s="554"/>
      <c r="D128" s="554"/>
    </row>
    <row r="129" spans="1:4" ht="21.75" customHeight="1">
      <c r="A129" s="554"/>
      <c r="B129" s="554"/>
      <c r="C129" s="554"/>
      <c r="D129" s="554"/>
    </row>
    <row r="130" spans="1:4" ht="21.75" customHeight="1">
      <c r="A130" s="554"/>
      <c r="B130" s="554"/>
      <c r="C130" s="554"/>
      <c r="D130" s="554"/>
    </row>
    <row r="131" spans="1:4" ht="21.75" customHeight="1">
      <c r="A131" s="554"/>
      <c r="B131" s="554"/>
      <c r="C131" s="554"/>
      <c r="D131" s="554"/>
    </row>
    <row r="132" spans="1:4" ht="21.75" customHeight="1">
      <c r="A132" s="554"/>
      <c r="B132" s="554"/>
      <c r="C132" s="554"/>
      <c r="D132" s="554"/>
    </row>
    <row r="133" spans="1:4" ht="21.75" customHeight="1">
      <c r="A133" s="554"/>
      <c r="B133" s="554"/>
      <c r="C133" s="554"/>
      <c r="D133" s="554"/>
    </row>
    <row r="134" spans="1:4" ht="21.75" customHeight="1">
      <c r="A134" s="554"/>
      <c r="B134" s="554"/>
      <c r="C134" s="554"/>
      <c r="D134" s="554"/>
    </row>
    <row r="135" spans="1:4" ht="21.75" customHeight="1">
      <c r="A135" s="554"/>
      <c r="B135" s="554"/>
      <c r="C135" s="554"/>
      <c r="D135" s="554"/>
    </row>
    <row r="136" spans="1:4" ht="21.75" customHeight="1">
      <c r="A136" s="554"/>
      <c r="B136" s="554"/>
      <c r="C136" s="554"/>
      <c r="D136" s="554"/>
    </row>
    <row r="137" spans="1:4" ht="21.75" customHeight="1">
      <c r="A137" s="554"/>
      <c r="B137" s="554"/>
      <c r="C137" s="554"/>
      <c r="D137" s="554"/>
    </row>
    <row r="138" spans="1:4" ht="21.75" customHeight="1">
      <c r="A138" s="554"/>
      <c r="B138" s="554"/>
      <c r="C138" s="554"/>
      <c r="D138" s="554"/>
    </row>
    <row r="139" spans="1:4" ht="21.75" customHeight="1">
      <c r="A139" s="554"/>
      <c r="B139" s="554"/>
      <c r="C139" s="554"/>
      <c r="D139" s="554"/>
    </row>
    <row r="140" spans="1:4" ht="21.75" customHeight="1">
      <c r="A140" s="554"/>
      <c r="B140" s="554"/>
      <c r="C140" s="554"/>
      <c r="D140" s="554"/>
    </row>
    <row r="141" spans="1:4" ht="21.75" customHeight="1">
      <c r="A141" s="554"/>
      <c r="B141" s="554"/>
      <c r="C141" s="554"/>
      <c r="D141" s="554"/>
    </row>
    <row r="142" spans="1:4" ht="21.75" customHeight="1">
      <c r="A142" s="554"/>
      <c r="B142" s="554"/>
      <c r="C142" s="554"/>
      <c r="D142" s="554"/>
    </row>
    <row r="143" spans="1:4" ht="21.75" customHeight="1">
      <c r="A143" s="554"/>
      <c r="B143" s="554"/>
      <c r="C143" s="554"/>
      <c r="D143" s="554"/>
    </row>
    <row r="144" spans="1:4" ht="21.75" customHeight="1">
      <c r="A144" s="554"/>
      <c r="B144" s="554"/>
      <c r="C144" s="554"/>
      <c r="D144" s="554"/>
    </row>
    <row r="145" spans="1:4" ht="21.75" customHeight="1">
      <c r="A145" s="554"/>
      <c r="B145" s="554"/>
      <c r="C145" s="554"/>
      <c r="D145" s="554"/>
    </row>
    <row r="146" spans="1:4" ht="21.75" customHeight="1">
      <c r="A146" s="554"/>
      <c r="B146" s="554"/>
      <c r="C146" s="554"/>
      <c r="D146" s="554"/>
    </row>
    <row r="147" spans="1:4" ht="21.75" customHeight="1">
      <c r="A147" s="554"/>
      <c r="B147" s="554"/>
      <c r="C147" s="554"/>
      <c r="D147" s="554"/>
    </row>
    <row r="148" spans="1:4" ht="21.75" customHeight="1">
      <c r="A148" s="554"/>
      <c r="B148" s="554"/>
      <c r="C148" s="554"/>
      <c r="D148" s="554"/>
    </row>
    <row r="149" spans="1:4" ht="21.75" customHeight="1">
      <c r="A149" s="554"/>
      <c r="B149" s="554"/>
      <c r="C149" s="554"/>
      <c r="D149" s="554"/>
    </row>
    <row r="150" spans="1:4" ht="21.75" customHeight="1">
      <c r="A150" s="554"/>
      <c r="B150" s="554"/>
      <c r="C150" s="554"/>
      <c r="D150" s="554"/>
    </row>
    <row r="151" spans="1:4" ht="21.75" customHeight="1">
      <c r="A151" s="554"/>
      <c r="B151" s="554"/>
      <c r="C151" s="554"/>
      <c r="D151" s="554"/>
    </row>
    <row r="152" spans="1:4" ht="21.75" customHeight="1">
      <c r="A152" s="554"/>
      <c r="B152" s="554"/>
      <c r="C152" s="554"/>
      <c r="D152" s="554"/>
    </row>
    <row r="153" spans="1:4" ht="21.75" customHeight="1">
      <c r="A153" s="554"/>
      <c r="B153" s="554"/>
      <c r="C153" s="554"/>
      <c r="D153" s="554"/>
    </row>
    <row r="154" spans="1:4" ht="21.75" customHeight="1">
      <c r="A154" s="554"/>
      <c r="B154" s="554"/>
      <c r="C154" s="554"/>
      <c r="D154" s="554"/>
    </row>
    <row r="155" spans="1:4" ht="21.75" customHeight="1">
      <c r="A155" s="554"/>
      <c r="B155" s="554"/>
      <c r="C155" s="554"/>
      <c r="D155" s="554"/>
    </row>
    <row r="156" spans="1:4" ht="21.75" customHeight="1">
      <c r="A156" s="554"/>
      <c r="B156" s="554"/>
      <c r="C156" s="554"/>
      <c r="D156" s="554"/>
    </row>
    <row r="157" spans="1:4" ht="21.75" customHeight="1">
      <c r="A157" s="554"/>
      <c r="B157" s="554"/>
      <c r="C157" s="554"/>
      <c r="D157" s="554"/>
    </row>
    <row r="158" spans="1:4" ht="21.75" customHeight="1">
      <c r="A158" s="554"/>
      <c r="B158" s="554"/>
      <c r="C158" s="554"/>
      <c r="D158" s="554"/>
    </row>
    <row r="159" spans="1:4" ht="21.75" customHeight="1">
      <c r="A159" s="554"/>
      <c r="B159" s="554"/>
      <c r="C159" s="554"/>
      <c r="D159" s="554"/>
    </row>
    <row r="160" spans="1:4" ht="21.75" customHeight="1">
      <c r="A160" s="554"/>
      <c r="B160" s="554"/>
      <c r="C160" s="554"/>
      <c r="D160" s="554"/>
    </row>
    <row r="161" spans="1:4" ht="21.75" customHeight="1">
      <c r="A161" s="554"/>
      <c r="B161" s="554"/>
      <c r="C161" s="554"/>
      <c r="D161" s="554"/>
    </row>
    <row r="162" spans="1:4" ht="21.75" customHeight="1">
      <c r="A162" s="554"/>
      <c r="B162" s="554"/>
      <c r="C162" s="554"/>
      <c r="D162" s="554"/>
    </row>
    <row r="163" spans="1:4" ht="21.75" customHeight="1">
      <c r="A163" s="554"/>
      <c r="B163" s="554"/>
      <c r="C163" s="554"/>
      <c r="D163" s="554"/>
    </row>
    <row r="164" spans="1:4" ht="21.75" customHeight="1">
      <c r="A164" s="554"/>
      <c r="B164" s="554"/>
      <c r="C164" s="554"/>
      <c r="D164" s="554"/>
    </row>
    <row r="165" spans="1:4" ht="21.75" customHeight="1">
      <c r="A165" s="554"/>
      <c r="B165" s="554"/>
      <c r="C165" s="554"/>
      <c r="D165" s="554"/>
    </row>
    <row r="166" spans="1:4" ht="21.75" customHeight="1">
      <c r="A166" s="554"/>
      <c r="B166" s="554"/>
      <c r="C166" s="554"/>
      <c r="D166" s="554"/>
    </row>
    <row r="167" spans="1:4" ht="21.75" customHeight="1">
      <c r="A167" s="554"/>
      <c r="B167" s="554"/>
      <c r="C167" s="554"/>
      <c r="D167" s="554"/>
    </row>
    <row r="168" spans="1:4" ht="21.75" customHeight="1">
      <c r="A168" s="554"/>
      <c r="B168" s="554"/>
      <c r="C168" s="554"/>
      <c r="D168" s="554"/>
    </row>
    <row r="169" spans="1:4" ht="21.75" customHeight="1">
      <c r="A169" s="554"/>
      <c r="B169" s="554"/>
      <c r="C169" s="554"/>
      <c r="D169" s="554"/>
    </row>
    <row r="170" spans="1:4" ht="21.75" customHeight="1">
      <c r="A170" s="554"/>
      <c r="B170" s="554"/>
      <c r="C170" s="554"/>
      <c r="D170" s="554"/>
    </row>
    <row r="171" spans="1:4" ht="21.75" customHeight="1">
      <c r="A171" s="554"/>
      <c r="B171" s="554"/>
      <c r="C171" s="554"/>
      <c r="D171" s="554"/>
    </row>
    <row r="172" spans="1:4" ht="21.75" customHeight="1">
      <c r="A172" s="554"/>
      <c r="B172" s="554"/>
      <c r="C172" s="554"/>
      <c r="D172" s="554"/>
    </row>
    <row r="173" spans="1:4" ht="21.75" customHeight="1">
      <c r="A173" s="554"/>
      <c r="B173" s="554"/>
      <c r="C173" s="554"/>
      <c r="D173" s="554"/>
    </row>
    <row r="174" spans="1:4" ht="21.75" customHeight="1">
      <c r="A174" s="554"/>
      <c r="B174" s="554"/>
      <c r="C174" s="554"/>
      <c r="D174" s="554"/>
    </row>
    <row r="175" spans="1:4" ht="21.75" customHeight="1">
      <c r="A175" s="554"/>
      <c r="B175" s="554"/>
      <c r="C175" s="554"/>
      <c r="D175" s="554"/>
    </row>
    <row r="176" spans="1:4" ht="21.75" customHeight="1">
      <c r="A176" s="554"/>
      <c r="B176" s="554"/>
      <c r="C176" s="554"/>
      <c r="D176" s="554"/>
    </row>
    <row r="177" spans="1:4" ht="21.75" customHeight="1">
      <c r="A177" s="554"/>
      <c r="B177" s="554"/>
      <c r="C177" s="554"/>
      <c r="D177" s="554"/>
    </row>
    <row r="178" spans="1:4" ht="21.75" customHeight="1">
      <c r="A178" s="554"/>
      <c r="B178" s="554"/>
      <c r="C178" s="554"/>
      <c r="D178" s="554"/>
    </row>
    <row r="179" spans="1:4" ht="21.75" customHeight="1">
      <c r="A179" s="554"/>
      <c r="B179" s="554"/>
      <c r="C179" s="554"/>
      <c r="D179" s="554"/>
    </row>
    <row r="180" spans="1:4" ht="21.75" customHeight="1">
      <c r="A180" s="554"/>
      <c r="B180" s="554"/>
      <c r="C180" s="554"/>
      <c r="D180" s="554"/>
    </row>
    <row r="181" spans="1:4" ht="21.75" customHeight="1">
      <c r="A181" s="554"/>
      <c r="B181" s="554"/>
      <c r="C181" s="554"/>
      <c r="D181" s="554"/>
    </row>
    <row r="182" spans="1:4" ht="21.75" customHeight="1">
      <c r="A182" s="554"/>
      <c r="B182" s="554"/>
      <c r="C182" s="554"/>
      <c r="D182" s="554"/>
    </row>
    <row r="183" spans="1:4" ht="21.75" customHeight="1">
      <c r="A183" s="554"/>
      <c r="B183" s="554"/>
      <c r="C183" s="554"/>
      <c r="D183" s="554"/>
    </row>
    <row r="184" spans="1:4" ht="21.75" customHeight="1">
      <c r="A184" s="554"/>
      <c r="B184" s="554"/>
      <c r="C184" s="554"/>
      <c r="D184" s="554"/>
    </row>
    <row r="185" spans="1:4" ht="21.75" customHeight="1">
      <c r="A185" s="554"/>
      <c r="B185" s="554"/>
      <c r="C185" s="554"/>
      <c r="D185" s="554"/>
    </row>
    <row r="186" spans="1:4" ht="21.75" customHeight="1">
      <c r="A186" s="554"/>
      <c r="B186" s="554"/>
      <c r="C186" s="554"/>
      <c r="D186" s="554"/>
    </row>
    <row r="187" spans="1:4" ht="21.75" customHeight="1">
      <c r="A187" s="554"/>
      <c r="B187" s="554"/>
      <c r="C187" s="554"/>
      <c r="D187" s="554"/>
    </row>
    <row r="188" spans="1:4" ht="21.75" customHeight="1">
      <c r="A188" s="554"/>
      <c r="B188" s="554"/>
      <c r="C188" s="554"/>
      <c r="D188" s="554"/>
    </row>
    <row r="189" spans="1:4" ht="21.75" customHeight="1">
      <c r="A189" s="554"/>
      <c r="B189" s="554"/>
      <c r="C189" s="554"/>
      <c r="D189" s="554"/>
    </row>
    <row r="190" spans="1:4" ht="21.75" customHeight="1">
      <c r="A190" s="554"/>
      <c r="B190" s="554"/>
      <c r="C190" s="554"/>
      <c r="D190" s="554"/>
    </row>
    <row r="191" spans="1:4" ht="21.75" customHeight="1">
      <c r="A191" s="554"/>
      <c r="B191" s="554"/>
      <c r="C191" s="554"/>
      <c r="D191" s="554"/>
    </row>
    <row r="192" spans="1:4" ht="21.75" customHeight="1">
      <c r="A192" s="554"/>
      <c r="B192" s="554"/>
      <c r="C192" s="554"/>
      <c r="D192" s="554"/>
    </row>
    <row r="193" spans="1:4" ht="21.75" customHeight="1">
      <c r="A193" s="554"/>
      <c r="B193" s="554"/>
      <c r="C193" s="554"/>
      <c r="D193" s="554"/>
    </row>
    <row r="194" spans="1:4" ht="21.75" customHeight="1">
      <c r="A194" s="554"/>
      <c r="B194" s="554"/>
      <c r="C194" s="554"/>
      <c r="D194" s="554"/>
    </row>
    <row r="195" spans="1:4" ht="21.75" customHeight="1">
      <c r="A195" s="554"/>
      <c r="B195" s="554"/>
      <c r="C195" s="554"/>
      <c r="D195" s="554"/>
    </row>
    <row r="196" spans="1:4" ht="21.75" customHeight="1">
      <c r="A196" s="554"/>
      <c r="B196" s="554"/>
      <c r="C196" s="554"/>
      <c r="D196" s="554"/>
    </row>
    <row r="197" spans="1:4" ht="21.75" customHeight="1">
      <c r="A197" s="554"/>
      <c r="B197" s="554"/>
      <c r="C197" s="554"/>
      <c r="D197" s="554"/>
    </row>
    <row r="198" spans="1:4" ht="12.75">
      <c r="A198" s="554"/>
      <c r="B198" s="554"/>
      <c r="C198" s="554"/>
      <c r="D198" s="554"/>
    </row>
    <row r="199" spans="1:4" ht="12.75">
      <c r="A199" s="554"/>
      <c r="B199" s="554"/>
      <c r="C199" s="554"/>
      <c r="D199" s="554"/>
    </row>
    <row r="200" spans="1:4" ht="12.75">
      <c r="A200" s="554"/>
      <c r="B200" s="554"/>
      <c r="C200" s="554"/>
      <c r="D200" s="554"/>
    </row>
    <row r="201" spans="1:4" ht="12.75">
      <c r="A201" s="554"/>
      <c r="B201" s="554"/>
      <c r="C201" s="554"/>
      <c r="D201" s="554"/>
    </row>
    <row r="202" spans="1:4" ht="12.75">
      <c r="A202" s="554"/>
      <c r="B202" s="554"/>
      <c r="C202" s="554"/>
      <c r="D202" s="554"/>
    </row>
    <row r="203" spans="1:4" ht="12.75">
      <c r="A203" s="554"/>
      <c r="B203" s="554"/>
      <c r="C203" s="554"/>
      <c r="D203" s="554"/>
    </row>
    <row r="204" spans="1:4" ht="12.75">
      <c r="A204" s="554"/>
      <c r="B204" s="554"/>
      <c r="C204" s="554"/>
      <c r="D204" s="554"/>
    </row>
  </sheetData>
  <mergeCells count="164">
    <mergeCell ref="V53:Z53"/>
    <mergeCell ref="AA53:AE53"/>
    <mergeCell ref="AF53:AJ53"/>
    <mergeCell ref="AK53:AO53"/>
    <mergeCell ref="V52:Z52"/>
    <mergeCell ref="AA52:AE52"/>
    <mergeCell ref="AF52:AJ52"/>
    <mergeCell ref="AK52:AO52"/>
    <mergeCell ref="V51:Z51"/>
    <mergeCell ref="AA51:AE51"/>
    <mergeCell ref="AF51:AJ51"/>
    <mergeCell ref="AK51:AO51"/>
    <mergeCell ref="V50:Z50"/>
    <mergeCell ref="AA50:AE50"/>
    <mergeCell ref="AF50:AJ50"/>
    <mergeCell ref="AK50:AO50"/>
    <mergeCell ref="V49:Z49"/>
    <mergeCell ref="AA49:AE49"/>
    <mergeCell ref="AF49:AJ49"/>
    <mergeCell ref="AK49:AO49"/>
    <mergeCell ref="AK47:AO47"/>
    <mergeCell ref="V48:Z48"/>
    <mergeCell ref="AA48:AE48"/>
    <mergeCell ref="AF48:AJ48"/>
    <mergeCell ref="AK48:AO48"/>
    <mergeCell ref="V46:Z46"/>
    <mergeCell ref="AA46:AE46"/>
    <mergeCell ref="AF46:AJ46"/>
    <mergeCell ref="V47:Z47"/>
    <mergeCell ref="AA47:AE47"/>
    <mergeCell ref="AF47:AJ47"/>
    <mergeCell ref="V44:Z44"/>
    <mergeCell ref="AA44:AE44"/>
    <mergeCell ref="AF44:AJ44"/>
    <mergeCell ref="V45:Z45"/>
    <mergeCell ref="AA45:AE45"/>
    <mergeCell ref="AF45:AJ45"/>
    <mergeCell ref="V43:Z43"/>
    <mergeCell ref="AA43:AE43"/>
    <mergeCell ref="AF43:AJ43"/>
    <mergeCell ref="AK43:AO43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AK40:AO40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7:Z27"/>
    <mergeCell ref="AA27:AE27"/>
    <mergeCell ref="AF27:AJ27"/>
    <mergeCell ref="AK27:AO27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20:Z20"/>
    <mergeCell ref="AA20:AE20"/>
    <mergeCell ref="AF20:AJ20"/>
    <mergeCell ref="AK20:AO20"/>
    <mergeCell ref="AK18:AO18"/>
    <mergeCell ref="V19:Z19"/>
    <mergeCell ref="AA19:AE19"/>
    <mergeCell ref="AF19:AJ19"/>
    <mergeCell ref="AK19:AO19"/>
    <mergeCell ref="V17:Z17"/>
    <mergeCell ref="AA17:AE17"/>
    <mergeCell ref="AF17:AJ17"/>
    <mergeCell ref="V18:Z18"/>
    <mergeCell ref="AA18:AE18"/>
    <mergeCell ref="AF18:AJ18"/>
    <mergeCell ref="AK45:AO45"/>
    <mergeCell ref="AK46:AO46"/>
    <mergeCell ref="AK25:AO25"/>
    <mergeCell ref="AK30:AO30"/>
    <mergeCell ref="AK36:AO36"/>
    <mergeCell ref="AK37:AO37"/>
    <mergeCell ref="AK29:AO29"/>
    <mergeCell ref="AK31:AO31"/>
    <mergeCell ref="AK32:AO32"/>
    <mergeCell ref="AK33:AO33"/>
    <mergeCell ref="A3:AO3"/>
    <mergeCell ref="A4:AO4"/>
    <mergeCell ref="AF13:AJ14"/>
    <mergeCell ref="A22:S22"/>
    <mergeCell ref="AK21:AO21"/>
    <mergeCell ref="AK22:AO22"/>
    <mergeCell ref="AG6:AO6"/>
    <mergeCell ref="V16:Z16"/>
    <mergeCell ref="AA16:AE16"/>
    <mergeCell ref="AF16:AJ16"/>
    <mergeCell ref="T27:U27"/>
    <mergeCell ref="A44:S44"/>
    <mergeCell ref="AK13:AO14"/>
    <mergeCell ref="A25:S25"/>
    <mergeCell ref="A26:S26"/>
    <mergeCell ref="A33:S33"/>
    <mergeCell ref="A21:S21"/>
    <mergeCell ref="AK44:AO44"/>
    <mergeCell ref="AK16:AO16"/>
    <mergeCell ref="AK17:AO17"/>
    <mergeCell ref="AK23:AO23"/>
    <mergeCell ref="AK24:AO24"/>
    <mergeCell ref="AK26:AO26"/>
    <mergeCell ref="AK28:AO28"/>
    <mergeCell ref="AK42:AO42"/>
    <mergeCell ref="AK34:AO34"/>
    <mergeCell ref="AK38:AO38"/>
    <mergeCell ref="AK39:AO39"/>
    <mergeCell ref="AK41:AO41"/>
    <mergeCell ref="AK35:AO35"/>
  </mergeCells>
  <printOptions horizontalCentered="1"/>
  <pageMargins left="0.3937007874015748" right="0.1968503937007874" top="0.5905511811023623" bottom="0.5905511811023623" header="0.5" footer="0.5"/>
  <pageSetup fitToHeight="0" horizontalDpi="360" verticalDpi="36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zoomScale="75" zoomScaleNormal="75" workbookViewId="0" topLeftCell="A1">
      <selection activeCell="AF19" sqref="AF19:AJ19"/>
    </sheetView>
  </sheetViews>
  <sheetFormatPr defaultColWidth="9.140625" defaultRowHeight="12.75"/>
  <cols>
    <col min="1" max="11" width="3.28125" style="555" customWidth="1"/>
    <col min="12" max="12" width="3.8515625" style="555" customWidth="1"/>
    <col min="13" max="14" width="3.28125" style="555" customWidth="1"/>
    <col min="15" max="15" width="3.8515625" style="555" customWidth="1"/>
    <col min="16" max="19" width="3.28125" style="555" customWidth="1"/>
    <col min="20" max="20" width="1.7109375" style="555" customWidth="1"/>
    <col min="21" max="36" width="3.28125" style="555" customWidth="1"/>
    <col min="37" max="37" width="2.421875" style="555" customWidth="1"/>
    <col min="38" max="16384" width="9.140625" style="555" customWidth="1"/>
  </cols>
  <sheetData>
    <row r="1" spans="35:36" ht="12.75">
      <c r="AI1" s="556"/>
      <c r="AJ1" s="556"/>
    </row>
    <row r="2" spans="35:36" ht="12.75">
      <c r="AI2" s="557"/>
      <c r="AJ2" s="558"/>
    </row>
    <row r="3" spans="1:36" ht="18">
      <c r="A3" s="559" t="s">
        <v>670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</row>
    <row r="4" spans="1:36" ht="18">
      <c r="A4" s="559" t="s">
        <v>253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</row>
    <row r="5" spans="35:36" ht="12.75">
      <c r="AI5" s="557"/>
      <c r="AJ5" s="557"/>
    </row>
    <row r="6" spans="28:36" ht="12.75">
      <c r="AB6" s="1689" t="s">
        <v>671</v>
      </c>
      <c r="AC6" s="1689"/>
      <c r="AD6" s="1689"/>
      <c r="AE6" s="1689"/>
      <c r="AF6" s="1689"/>
      <c r="AG6" s="1689"/>
      <c r="AH6" s="1689"/>
      <c r="AI6" s="1689"/>
      <c r="AJ6" s="1689"/>
    </row>
    <row r="7" spans="28:36" ht="12.75">
      <c r="AB7" s="561" t="s">
        <v>255</v>
      </c>
      <c r="AC7" s="561"/>
      <c r="AD7" s="561"/>
      <c r="AE7" s="561"/>
      <c r="AF7" s="561"/>
      <c r="AG7" s="561"/>
      <c r="AH7" s="561"/>
      <c r="AI7" s="561"/>
      <c r="AJ7" s="561"/>
    </row>
    <row r="8" ht="13.5" thickBot="1"/>
    <row r="9" spans="1:36" ht="15.75" customHeight="1" thickBot="1">
      <c r="A9" s="562">
        <v>5</v>
      </c>
      <c r="B9" s="563">
        <v>1</v>
      </c>
      <c r="C9" s="563">
        <v>3</v>
      </c>
      <c r="D9" s="563">
        <v>0</v>
      </c>
      <c r="E9" s="563">
        <v>0</v>
      </c>
      <c r="F9" s="564">
        <v>9</v>
      </c>
      <c r="H9" s="562">
        <v>1</v>
      </c>
      <c r="I9" s="563">
        <v>2</v>
      </c>
      <c r="J9" s="563">
        <v>5</v>
      </c>
      <c r="K9" s="564">
        <v>4</v>
      </c>
      <c r="M9" s="562">
        <v>0</v>
      </c>
      <c r="N9" s="564">
        <v>1</v>
      </c>
      <c r="O9" s="556"/>
      <c r="P9" s="562">
        <v>2</v>
      </c>
      <c r="Q9" s="563">
        <v>8</v>
      </c>
      <c r="R9" s="563">
        <v>0</v>
      </c>
      <c r="S9" s="564">
        <v>0</v>
      </c>
      <c r="U9" s="562">
        <v>7</v>
      </c>
      <c r="V9" s="563">
        <v>5</v>
      </c>
      <c r="W9" s="563">
        <v>1</v>
      </c>
      <c r="X9" s="563">
        <v>1</v>
      </c>
      <c r="Y9" s="563">
        <v>1</v>
      </c>
      <c r="Z9" s="564">
        <v>5</v>
      </c>
      <c r="AB9" s="565">
        <v>0</v>
      </c>
      <c r="AC9" s="566">
        <v>8</v>
      </c>
      <c r="AE9" s="567">
        <v>2</v>
      </c>
      <c r="AF9" s="568">
        <v>0</v>
      </c>
      <c r="AG9" s="568">
        <v>0</v>
      </c>
      <c r="AH9" s="569">
        <v>5</v>
      </c>
      <c r="AJ9" s="570">
        <v>2</v>
      </c>
    </row>
    <row r="10" spans="1:36" ht="25.5" customHeight="1">
      <c r="A10" s="571" t="s">
        <v>226</v>
      </c>
      <c r="B10" s="571"/>
      <c r="C10" s="571"/>
      <c r="D10" s="571"/>
      <c r="E10" s="571"/>
      <c r="F10" s="571"/>
      <c r="G10" s="572"/>
      <c r="H10" s="571" t="s">
        <v>227</v>
      </c>
      <c r="I10" s="571"/>
      <c r="J10" s="571"/>
      <c r="K10" s="571"/>
      <c r="L10" s="572"/>
      <c r="M10" s="573" t="s">
        <v>256</v>
      </c>
      <c r="N10" s="573"/>
      <c r="O10" s="572"/>
      <c r="P10" s="573" t="s">
        <v>463</v>
      </c>
      <c r="Q10" s="573"/>
      <c r="R10" s="573"/>
      <c r="S10" s="573"/>
      <c r="T10" s="572"/>
      <c r="U10" s="571" t="s">
        <v>230</v>
      </c>
      <c r="V10" s="571"/>
      <c r="W10" s="571"/>
      <c r="X10" s="571"/>
      <c r="Y10" s="571"/>
      <c r="Z10" s="571"/>
      <c r="AB10" s="571" t="s">
        <v>258</v>
      </c>
      <c r="AC10" s="571"/>
      <c r="AE10" s="571" t="s">
        <v>259</v>
      </c>
      <c r="AF10" s="571"/>
      <c r="AG10" s="571"/>
      <c r="AH10" s="571"/>
      <c r="AJ10" s="571" t="s">
        <v>260</v>
      </c>
    </row>
    <row r="11" spans="1:36" ht="12.75">
      <c r="A11" s="571"/>
      <c r="B11" s="571"/>
      <c r="C11" s="571"/>
      <c r="D11" s="571"/>
      <c r="E11" s="571"/>
      <c r="F11" s="571"/>
      <c r="G11" s="572"/>
      <c r="H11" s="571"/>
      <c r="I11" s="571"/>
      <c r="J11" s="571"/>
      <c r="K11" s="571"/>
      <c r="L11" s="572"/>
      <c r="M11" s="573"/>
      <c r="N11" s="571"/>
      <c r="O11" s="571"/>
      <c r="P11" s="572"/>
      <c r="Q11" s="573"/>
      <c r="R11" s="573"/>
      <c r="S11" s="573"/>
      <c r="T11" s="573"/>
      <c r="V11" s="571"/>
      <c r="W11" s="571"/>
      <c r="X11" s="571"/>
      <c r="Y11" s="571"/>
      <c r="Z11" s="571"/>
      <c r="AB11" s="571"/>
      <c r="AC11" s="571"/>
      <c r="AE11" s="571"/>
      <c r="AF11" s="571"/>
      <c r="AG11" s="571"/>
      <c r="AH11" s="571"/>
      <c r="AJ11" s="571"/>
    </row>
    <row r="12" ht="12.75">
      <c r="AG12" s="574" t="s">
        <v>261</v>
      </c>
    </row>
    <row r="13" spans="1:36" ht="38.25" customHeight="1">
      <c r="A13" s="575" t="s">
        <v>262</v>
      </c>
      <c r="B13" s="576"/>
      <c r="C13" s="576"/>
      <c r="D13" s="576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8"/>
      <c r="S13" s="578"/>
      <c r="T13" s="576" t="s">
        <v>263</v>
      </c>
      <c r="U13" s="576"/>
      <c r="V13" s="579" t="s">
        <v>264</v>
      </c>
      <c r="W13" s="577"/>
      <c r="X13" s="577"/>
      <c r="Y13" s="577"/>
      <c r="Z13" s="578"/>
      <c r="AA13" s="579" t="s">
        <v>265</v>
      </c>
      <c r="AB13" s="577"/>
      <c r="AC13" s="577"/>
      <c r="AD13" s="577"/>
      <c r="AE13" s="578"/>
      <c r="AF13" s="577" t="s">
        <v>266</v>
      </c>
      <c r="AG13" s="577"/>
      <c r="AH13" s="577"/>
      <c r="AI13" s="577"/>
      <c r="AJ13" s="578"/>
    </row>
    <row r="14" spans="1:36" ht="12.75">
      <c r="A14" s="580"/>
      <c r="B14" s="558"/>
      <c r="C14" s="558"/>
      <c r="D14" s="558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8"/>
      <c r="S14" s="581"/>
      <c r="T14" s="560"/>
      <c r="U14" s="560"/>
      <c r="V14" s="579" t="s">
        <v>267</v>
      </c>
      <c r="W14" s="577"/>
      <c r="X14" s="577"/>
      <c r="Y14" s="577"/>
      <c r="Z14" s="577"/>
      <c r="AA14" s="579"/>
      <c r="AB14" s="577"/>
      <c r="AC14" s="577"/>
      <c r="AD14" s="577"/>
      <c r="AE14" s="578"/>
      <c r="AF14" s="582"/>
      <c r="AH14" s="556"/>
      <c r="AI14" s="556"/>
      <c r="AJ14" s="583"/>
    </row>
    <row r="15" spans="1:36" ht="12.75">
      <c r="A15" s="584">
        <v>1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6"/>
      <c r="T15" s="585">
        <v>2</v>
      </c>
      <c r="U15" s="585"/>
      <c r="V15" s="587">
        <v>3</v>
      </c>
      <c r="W15" s="585"/>
      <c r="X15" s="585"/>
      <c r="Y15" s="585"/>
      <c r="Z15" s="585"/>
      <c r="AA15" s="587">
        <v>4</v>
      </c>
      <c r="AB15" s="585"/>
      <c r="AC15" s="585"/>
      <c r="AD15" s="585"/>
      <c r="AE15" s="585"/>
      <c r="AF15" s="587">
        <v>5</v>
      </c>
      <c r="AG15" s="585"/>
      <c r="AH15" s="585"/>
      <c r="AI15" s="585"/>
      <c r="AJ15" s="586"/>
    </row>
    <row r="16" spans="1:36" ht="21.75" customHeight="1">
      <c r="A16" s="588" t="s">
        <v>672</v>
      </c>
      <c r="B16" s="589"/>
      <c r="C16" s="589"/>
      <c r="D16" s="589"/>
      <c r="E16" s="590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2"/>
      <c r="T16" s="593" t="s">
        <v>269</v>
      </c>
      <c r="U16" s="594"/>
      <c r="V16" s="1690">
        <v>1215000</v>
      </c>
      <c r="W16" s="1691"/>
      <c r="X16" s="1691"/>
      <c r="Y16" s="1691"/>
      <c r="Z16" s="1692"/>
      <c r="AA16" s="1690">
        <v>32000</v>
      </c>
      <c r="AB16" s="1691"/>
      <c r="AC16" s="1691"/>
      <c r="AD16" s="1691"/>
      <c r="AE16" s="1692"/>
      <c r="AF16" s="1690">
        <f>385130+320000</f>
        <v>705130</v>
      </c>
      <c r="AG16" s="1691"/>
      <c r="AH16" s="1691"/>
      <c r="AI16" s="1691"/>
      <c r="AJ16" s="1692"/>
    </row>
    <row r="17" spans="1:36" ht="21.75" customHeight="1">
      <c r="A17" s="588" t="s">
        <v>673</v>
      </c>
      <c r="B17" s="589"/>
      <c r="C17" s="589"/>
      <c r="D17" s="589"/>
      <c r="E17" s="590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2"/>
      <c r="T17" s="593" t="s">
        <v>271</v>
      </c>
      <c r="U17" s="595"/>
      <c r="V17" s="1690">
        <v>400000</v>
      </c>
      <c r="W17" s="1691"/>
      <c r="X17" s="1691"/>
      <c r="Y17" s="1691"/>
      <c r="Z17" s="1692"/>
      <c r="AA17" s="1690">
        <v>1600000</v>
      </c>
      <c r="AB17" s="1691"/>
      <c r="AC17" s="1691"/>
      <c r="AD17" s="1691"/>
      <c r="AE17" s="1692"/>
      <c r="AF17" s="1690">
        <f>428300+48735</f>
        <v>477035</v>
      </c>
      <c r="AG17" s="1691"/>
      <c r="AH17" s="1691"/>
      <c r="AI17" s="1691"/>
      <c r="AJ17" s="1692"/>
    </row>
    <row r="18" spans="1:36" ht="21.75" customHeight="1">
      <c r="A18" s="588" t="s">
        <v>674</v>
      </c>
      <c r="B18" s="589"/>
      <c r="C18" s="589"/>
      <c r="D18" s="589"/>
      <c r="E18" s="590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2"/>
      <c r="T18" s="593" t="s">
        <v>273</v>
      </c>
      <c r="U18" s="595"/>
      <c r="V18" s="1690"/>
      <c r="W18" s="1691"/>
      <c r="X18" s="1691"/>
      <c r="Y18" s="1691"/>
      <c r="Z18" s="1692"/>
      <c r="AA18" s="1690"/>
      <c r="AB18" s="1691"/>
      <c r="AC18" s="1691"/>
      <c r="AD18" s="1691"/>
      <c r="AE18" s="1692"/>
      <c r="AF18" s="1690"/>
      <c r="AG18" s="1691"/>
      <c r="AH18" s="1691"/>
      <c r="AI18" s="1691"/>
      <c r="AJ18" s="1692"/>
    </row>
    <row r="19" spans="1:36" ht="21.75" customHeight="1">
      <c r="A19" s="588" t="s">
        <v>675</v>
      </c>
      <c r="B19" s="589"/>
      <c r="C19" s="589"/>
      <c r="D19" s="589"/>
      <c r="E19" s="590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2"/>
      <c r="T19" s="593" t="s">
        <v>275</v>
      </c>
      <c r="U19" s="595"/>
      <c r="V19" s="1690"/>
      <c r="W19" s="1691"/>
      <c r="X19" s="1691"/>
      <c r="Y19" s="1691"/>
      <c r="Z19" s="1692"/>
      <c r="AA19" s="1690"/>
      <c r="AB19" s="1691"/>
      <c r="AC19" s="1691"/>
      <c r="AD19" s="1691"/>
      <c r="AE19" s="1692"/>
      <c r="AF19" s="1690"/>
      <c r="AG19" s="1691"/>
      <c r="AH19" s="1691"/>
      <c r="AI19" s="1691"/>
      <c r="AJ19" s="1692"/>
    </row>
    <row r="20" spans="1:36" ht="21.75" customHeight="1">
      <c r="A20" s="588" t="s">
        <v>676</v>
      </c>
      <c r="B20" s="589"/>
      <c r="C20" s="589"/>
      <c r="D20" s="589"/>
      <c r="E20" s="590"/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2"/>
      <c r="T20" s="593" t="s">
        <v>277</v>
      </c>
      <c r="U20" s="595"/>
      <c r="V20" s="1690"/>
      <c r="W20" s="1691"/>
      <c r="X20" s="1691"/>
      <c r="Y20" s="1691"/>
      <c r="Z20" s="1692"/>
      <c r="AA20" s="1690"/>
      <c r="AB20" s="1691"/>
      <c r="AC20" s="1691"/>
      <c r="AD20" s="1691"/>
      <c r="AE20" s="1692"/>
      <c r="AF20" s="1690"/>
      <c r="AG20" s="1691"/>
      <c r="AH20" s="1691"/>
      <c r="AI20" s="1691"/>
      <c r="AJ20" s="1692"/>
    </row>
    <row r="21" spans="1:36" ht="21.75" customHeight="1">
      <c r="A21" s="596" t="s">
        <v>677</v>
      </c>
      <c r="B21" s="589"/>
      <c r="C21" s="597"/>
      <c r="D21" s="597"/>
      <c r="E21" s="590"/>
      <c r="F21" s="598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600"/>
      <c r="T21" s="593" t="s">
        <v>279</v>
      </c>
      <c r="U21" s="595"/>
      <c r="V21" s="1693">
        <f>SUM(V16:Z20)</f>
        <v>1615000</v>
      </c>
      <c r="W21" s="1691"/>
      <c r="X21" s="1691"/>
      <c r="Y21" s="1691"/>
      <c r="Z21" s="1692"/>
      <c r="AA21" s="1693">
        <f>SUM(AA16:AE20)</f>
        <v>1632000</v>
      </c>
      <c r="AB21" s="1691"/>
      <c r="AC21" s="1691"/>
      <c r="AD21" s="1691"/>
      <c r="AE21" s="1692"/>
      <c r="AF21" s="1693">
        <f>SUM(AF16:AJ20)</f>
        <v>1182165</v>
      </c>
      <c r="AG21" s="1691"/>
      <c r="AH21" s="1691"/>
      <c r="AI21" s="1691"/>
      <c r="AJ21" s="1692"/>
    </row>
    <row r="22" spans="1:36" ht="21.75" customHeight="1">
      <c r="A22" s="588" t="s">
        <v>678</v>
      </c>
      <c r="B22" s="589"/>
      <c r="C22" s="601"/>
      <c r="D22" s="601"/>
      <c r="E22" s="590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2"/>
      <c r="T22" s="593" t="s">
        <v>281</v>
      </c>
      <c r="U22" s="595"/>
      <c r="V22" s="1694">
        <v>84000</v>
      </c>
      <c r="W22" s="1691"/>
      <c r="X22" s="1691"/>
      <c r="Y22" s="1691"/>
      <c r="Z22" s="1692"/>
      <c r="AA22" s="1694">
        <v>84000</v>
      </c>
      <c r="AB22" s="1691"/>
      <c r="AC22" s="1691"/>
      <c r="AD22" s="1691"/>
      <c r="AE22" s="1692"/>
      <c r="AF22" s="1694">
        <v>316471</v>
      </c>
      <c r="AG22" s="1691"/>
      <c r="AH22" s="1691"/>
      <c r="AI22" s="1691"/>
      <c r="AJ22" s="1692"/>
    </row>
    <row r="23" spans="1:36" ht="21.75" customHeight="1">
      <c r="A23" s="588" t="s">
        <v>679</v>
      </c>
      <c r="B23" s="589"/>
      <c r="C23" s="589"/>
      <c r="D23" s="589"/>
      <c r="E23" s="590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2"/>
      <c r="T23" s="602" t="s">
        <v>284</v>
      </c>
      <c r="U23" s="595"/>
      <c r="V23" s="1690"/>
      <c r="W23" s="1691"/>
      <c r="X23" s="1691"/>
      <c r="Y23" s="1691"/>
      <c r="Z23" s="1692"/>
      <c r="AA23" s="1690"/>
      <c r="AB23" s="1691"/>
      <c r="AC23" s="1691"/>
      <c r="AD23" s="1691"/>
      <c r="AE23" s="1692"/>
      <c r="AF23" s="1690"/>
      <c r="AG23" s="1691"/>
      <c r="AH23" s="1691"/>
      <c r="AI23" s="1691"/>
      <c r="AJ23" s="1692"/>
    </row>
    <row r="24" spans="1:36" ht="21.75" customHeight="1">
      <c r="A24" s="588" t="s">
        <v>680</v>
      </c>
      <c r="B24" s="589"/>
      <c r="C24" s="601"/>
      <c r="D24" s="589"/>
      <c r="E24" s="590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2"/>
      <c r="T24" s="602" t="s">
        <v>287</v>
      </c>
      <c r="U24" s="595"/>
      <c r="V24" s="1690"/>
      <c r="W24" s="1691"/>
      <c r="X24" s="1691"/>
      <c r="Y24" s="1691"/>
      <c r="Z24" s="1692"/>
      <c r="AA24" s="1690"/>
      <c r="AB24" s="1691"/>
      <c r="AC24" s="1691"/>
      <c r="AD24" s="1691"/>
      <c r="AE24" s="1692"/>
      <c r="AF24" s="1690"/>
      <c r="AG24" s="1691"/>
      <c r="AH24" s="1691"/>
      <c r="AI24" s="1691"/>
      <c r="AJ24" s="1692"/>
    </row>
    <row r="25" spans="1:36" ht="21.75" customHeight="1">
      <c r="A25" s="603" t="s">
        <v>681</v>
      </c>
      <c r="B25" s="589"/>
      <c r="C25" s="601"/>
      <c r="D25" s="589"/>
      <c r="E25" s="590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2"/>
      <c r="T25" s="602">
        <v>10</v>
      </c>
      <c r="U25" s="595"/>
      <c r="V25" s="1690"/>
      <c r="W25" s="1691"/>
      <c r="X25" s="1691"/>
      <c r="Y25" s="1691"/>
      <c r="Z25" s="1692"/>
      <c r="AA25" s="1690"/>
      <c r="AB25" s="1691"/>
      <c r="AC25" s="1691"/>
      <c r="AD25" s="1691"/>
      <c r="AE25" s="1692"/>
      <c r="AF25" s="1690"/>
      <c r="AG25" s="1691"/>
      <c r="AH25" s="1691"/>
      <c r="AI25" s="1691"/>
      <c r="AJ25" s="1692"/>
    </row>
    <row r="26" spans="1:36" ht="21.75" customHeight="1">
      <c r="A26" s="588" t="s">
        <v>682</v>
      </c>
      <c r="B26" s="589"/>
      <c r="C26" s="601"/>
      <c r="D26" s="589"/>
      <c r="E26" s="590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2"/>
      <c r="T26" s="602">
        <v>11</v>
      </c>
      <c r="U26" s="595"/>
      <c r="V26" s="1690"/>
      <c r="W26" s="1691"/>
      <c r="X26" s="1691"/>
      <c r="Y26" s="1691"/>
      <c r="Z26" s="1692"/>
      <c r="AA26" s="1690"/>
      <c r="AB26" s="1691"/>
      <c r="AC26" s="1691"/>
      <c r="AD26" s="1691"/>
      <c r="AE26" s="1692"/>
      <c r="AF26" s="1690"/>
      <c r="AG26" s="1691"/>
      <c r="AH26" s="1691"/>
      <c r="AI26" s="1691"/>
      <c r="AJ26" s="1692"/>
    </row>
    <row r="27" spans="1:36" ht="21.75" customHeight="1">
      <c r="A27" s="588" t="s">
        <v>683</v>
      </c>
      <c r="B27" s="589"/>
      <c r="C27" s="601"/>
      <c r="D27" s="589"/>
      <c r="E27" s="590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2"/>
      <c r="T27" s="602">
        <v>12</v>
      </c>
      <c r="U27" s="595"/>
      <c r="V27" s="1690"/>
      <c r="W27" s="1691"/>
      <c r="X27" s="1691"/>
      <c r="Y27" s="1691"/>
      <c r="Z27" s="1692"/>
      <c r="AA27" s="1690"/>
      <c r="AB27" s="1691"/>
      <c r="AC27" s="1691"/>
      <c r="AD27" s="1691"/>
      <c r="AE27" s="1692"/>
      <c r="AF27" s="1690"/>
      <c r="AG27" s="1691"/>
      <c r="AH27" s="1691"/>
      <c r="AI27" s="1691"/>
      <c r="AJ27" s="1692"/>
    </row>
    <row r="28" spans="1:36" ht="21.75" customHeight="1">
      <c r="A28" s="604" t="s">
        <v>684</v>
      </c>
      <c r="B28" s="589"/>
      <c r="C28" s="597"/>
      <c r="D28" s="597"/>
      <c r="E28" s="590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/>
      <c r="S28" s="606"/>
      <c r="T28" s="602">
        <v>13</v>
      </c>
      <c r="U28" s="595"/>
      <c r="V28" s="1693">
        <f>SUM(V23:Z27)</f>
        <v>0</v>
      </c>
      <c r="W28" s="1691"/>
      <c r="X28" s="1691"/>
      <c r="Y28" s="1691"/>
      <c r="Z28" s="1692"/>
      <c r="AA28" s="1693">
        <f>SUM(AA23:AE27)</f>
        <v>0</v>
      </c>
      <c r="AB28" s="1691"/>
      <c r="AC28" s="1691"/>
      <c r="AD28" s="1691"/>
      <c r="AE28" s="1692"/>
      <c r="AF28" s="1693">
        <f>SUM(AF23:AJ27)</f>
        <v>0</v>
      </c>
      <c r="AG28" s="1691"/>
      <c r="AH28" s="1691"/>
      <c r="AI28" s="1691"/>
      <c r="AJ28" s="1692"/>
    </row>
    <row r="29" spans="1:36" ht="21.75" customHeight="1">
      <c r="A29" s="588" t="s">
        <v>685</v>
      </c>
      <c r="B29" s="589"/>
      <c r="C29" s="601"/>
      <c r="D29" s="589"/>
      <c r="E29" s="590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2"/>
      <c r="T29" s="593">
        <v>14</v>
      </c>
      <c r="U29" s="595"/>
      <c r="V29" s="1690"/>
      <c r="W29" s="1691"/>
      <c r="X29" s="1691"/>
      <c r="Y29" s="1691"/>
      <c r="Z29" s="1692"/>
      <c r="AA29" s="1690"/>
      <c r="AB29" s="1691"/>
      <c r="AC29" s="1691"/>
      <c r="AD29" s="1691"/>
      <c r="AE29" s="1692"/>
      <c r="AF29" s="1690"/>
      <c r="AG29" s="1691"/>
      <c r="AH29" s="1691"/>
      <c r="AI29" s="1691"/>
      <c r="AJ29" s="1692"/>
    </row>
    <row r="30" spans="1:36" ht="21.75" customHeight="1">
      <c r="A30" s="604" t="s">
        <v>686</v>
      </c>
      <c r="B30" s="597"/>
      <c r="C30" s="589"/>
      <c r="D30" s="589"/>
      <c r="E30" s="590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8"/>
      <c r="T30" s="593">
        <v>15</v>
      </c>
      <c r="U30" s="595"/>
      <c r="V30" s="1693">
        <f>V21+V22+V28</f>
        <v>1699000</v>
      </c>
      <c r="W30" s="1691"/>
      <c r="X30" s="1691"/>
      <c r="Y30" s="1691"/>
      <c r="Z30" s="1692"/>
      <c r="AA30" s="1693">
        <f>AA21+AA22+AA28</f>
        <v>1716000</v>
      </c>
      <c r="AB30" s="1691"/>
      <c r="AC30" s="1691"/>
      <c r="AD30" s="1691"/>
      <c r="AE30" s="1692"/>
      <c r="AF30" s="1693">
        <f>AF21+AF22+AF28</f>
        <v>1498636</v>
      </c>
      <c r="AG30" s="1691"/>
      <c r="AH30" s="1691"/>
      <c r="AI30" s="1691"/>
      <c r="AJ30" s="1692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609"/>
      <c r="B104" s="609"/>
      <c r="C104" s="609"/>
      <c r="D104" s="609"/>
    </row>
    <row r="105" spans="1:4" ht="21.75" customHeight="1">
      <c r="A105" s="609"/>
      <c r="B105" s="609"/>
      <c r="C105" s="609"/>
      <c r="D105" s="609"/>
    </row>
    <row r="106" spans="1:4" ht="21.75" customHeight="1">
      <c r="A106" s="609"/>
      <c r="B106" s="609"/>
      <c r="C106" s="609"/>
      <c r="D106" s="609"/>
    </row>
    <row r="107" spans="1:4" ht="21.75" customHeight="1">
      <c r="A107" s="609"/>
      <c r="B107" s="609"/>
      <c r="C107" s="609"/>
      <c r="D107" s="609"/>
    </row>
    <row r="108" spans="1:4" ht="21.75" customHeight="1">
      <c r="A108" s="609"/>
      <c r="B108" s="609"/>
      <c r="C108" s="609"/>
      <c r="D108" s="609"/>
    </row>
    <row r="109" spans="1:4" ht="21.75" customHeight="1">
      <c r="A109" s="609"/>
      <c r="B109" s="609"/>
      <c r="C109" s="609"/>
      <c r="D109" s="609"/>
    </row>
    <row r="110" spans="1:4" ht="21.75" customHeight="1">
      <c r="A110" s="609"/>
      <c r="B110" s="609"/>
      <c r="C110" s="609"/>
      <c r="D110" s="609"/>
    </row>
    <row r="111" spans="1:4" ht="21.75" customHeight="1">
      <c r="A111" s="609"/>
      <c r="B111" s="609"/>
      <c r="C111" s="609"/>
      <c r="D111" s="609"/>
    </row>
    <row r="112" spans="1:4" ht="21.75" customHeight="1">
      <c r="A112" s="609"/>
      <c r="B112" s="609"/>
      <c r="C112" s="609"/>
      <c r="D112" s="609"/>
    </row>
    <row r="113" spans="1:4" ht="21.75" customHeight="1">
      <c r="A113" s="609"/>
      <c r="B113" s="609"/>
      <c r="C113" s="609"/>
      <c r="D113" s="609"/>
    </row>
    <row r="114" spans="1:4" ht="21.75" customHeight="1">
      <c r="A114" s="609"/>
      <c r="B114" s="609"/>
      <c r="C114" s="609"/>
      <c r="D114" s="609"/>
    </row>
    <row r="115" spans="1:4" ht="21.75" customHeight="1">
      <c r="A115" s="609"/>
      <c r="B115" s="609"/>
      <c r="C115" s="609"/>
      <c r="D115" s="609"/>
    </row>
    <row r="116" spans="1:4" ht="21.75" customHeight="1">
      <c r="A116" s="609"/>
      <c r="B116" s="609"/>
      <c r="C116" s="609"/>
      <c r="D116" s="609"/>
    </row>
    <row r="117" spans="1:4" ht="21.75" customHeight="1">
      <c r="A117" s="609"/>
      <c r="B117" s="609"/>
      <c r="C117" s="609"/>
      <c r="D117" s="609"/>
    </row>
    <row r="118" spans="1:4" ht="21.75" customHeight="1">
      <c r="A118" s="609"/>
      <c r="B118" s="609"/>
      <c r="C118" s="609"/>
      <c r="D118" s="609"/>
    </row>
    <row r="119" spans="1:4" ht="21.75" customHeight="1">
      <c r="A119" s="609"/>
      <c r="B119" s="609"/>
      <c r="C119" s="609"/>
      <c r="D119" s="609"/>
    </row>
    <row r="120" spans="1:4" ht="21.75" customHeight="1">
      <c r="A120" s="609"/>
      <c r="B120" s="609"/>
      <c r="C120" s="609"/>
      <c r="D120" s="609"/>
    </row>
    <row r="121" spans="1:4" ht="21.75" customHeight="1">
      <c r="A121" s="609"/>
      <c r="B121" s="609"/>
      <c r="C121" s="609"/>
      <c r="D121" s="609"/>
    </row>
    <row r="122" spans="1:4" ht="21.75" customHeight="1">
      <c r="A122" s="609"/>
      <c r="B122" s="609"/>
      <c r="C122" s="609"/>
      <c r="D122" s="609"/>
    </row>
    <row r="123" spans="1:4" ht="21.75" customHeight="1">
      <c r="A123" s="609"/>
      <c r="B123" s="609"/>
      <c r="C123" s="609"/>
      <c r="D123" s="609"/>
    </row>
    <row r="124" spans="1:4" ht="21.75" customHeight="1">
      <c r="A124" s="609"/>
      <c r="B124" s="609"/>
      <c r="C124" s="609"/>
      <c r="D124" s="609"/>
    </row>
    <row r="125" spans="1:4" ht="21.75" customHeight="1">
      <c r="A125" s="609"/>
      <c r="B125" s="609"/>
      <c r="C125" s="609"/>
      <c r="D125" s="609"/>
    </row>
    <row r="126" spans="1:4" ht="21.75" customHeight="1">
      <c r="A126" s="609"/>
      <c r="B126" s="609"/>
      <c r="C126" s="609"/>
      <c r="D126" s="609"/>
    </row>
    <row r="127" spans="1:4" ht="21.75" customHeight="1">
      <c r="A127" s="609"/>
      <c r="B127" s="609"/>
      <c r="C127" s="609"/>
      <c r="D127" s="609"/>
    </row>
    <row r="128" spans="1:4" ht="21.75" customHeight="1">
      <c r="A128" s="609"/>
      <c r="B128" s="609"/>
      <c r="C128" s="609"/>
      <c r="D128" s="609"/>
    </row>
    <row r="129" spans="1:4" ht="21.75" customHeight="1">
      <c r="A129" s="609"/>
      <c r="B129" s="609"/>
      <c r="C129" s="609"/>
      <c r="D129" s="609"/>
    </row>
    <row r="130" spans="1:4" ht="21.75" customHeight="1">
      <c r="A130" s="609"/>
      <c r="B130" s="609"/>
      <c r="C130" s="609"/>
      <c r="D130" s="609"/>
    </row>
    <row r="131" spans="1:4" ht="21.75" customHeight="1">
      <c r="A131" s="609"/>
      <c r="B131" s="609"/>
      <c r="C131" s="609"/>
      <c r="D131" s="609"/>
    </row>
    <row r="132" spans="1:4" ht="21.75" customHeight="1">
      <c r="A132" s="609"/>
      <c r="B132" s="609"/>
      <c r="C132" s="609"/>
      <c r="D132" s="609"/>
    </row>
    <row r="133" spans="1:4" ht="21.75" customHeight="1">
      <c r="A133" s="609"/>
      <c r="B133" s="609"/>
      <c r="C133" s="609"/>
      <c r="D133" s="609"/>
    </row>
    <row r="134" spans="1:4" ht="21.75" customHeight="1">
      <c r="A134" s="609"/>
      <c r="B134" s="609"/>
      <c r="C134" s="609"/>
      <c r="D134" s="609"/>
    </row>
    <row r="135" spans="1:4" ht="21.75" customHeight="1">
      <c r="A135" s="609"/>
      <c r="B135" s="609"/>
      <c r="C135" s="609"/>
      <c r="D135" s="609"/>
    </row>
    <row r="136" spans="1:4" ht="21.75" customHeight="1">
      <c r="A136" s="609"/>
      <c r="B136" s="609"/>
      <c r="C136" s="609"/>
      <c r="D136" s="609"/>
    </row>
    <row r="137" spans="1:4" ht="21.75" customHeight="1">
      <c r="A137" s="609"/>
      <c r="B137" s="609"/>
      <c r="C137" s="609"/>
      <c r="D137" s="609"/>
    </row>
    <row r="138" spans="1:4" ht="21.75" customHeight="1">
      <c r="A138" s="609"/>
      <c r="B138" s="609"/>
      <c r="C138" s="609"/>
      <c r="D138" s="609"/>
    </row>
    <row r="139" spans="1:4" ht="21.75" customHeight="1">
      <c r="A139" s="609"/>
      <c r="B139" s="609"/>
      <c r="C139" s="609"/>
      <c r="D139" s="609"/>
    </row>
    <row r="140" spans="1:4" ht="21.75" customHeight="1">
      <c r="A140" s="609"/>
      <c r="B140" s="609"/>
      <c r="C140" s="609"/>
      <c r="D140" s="609"/>
    </row>
    <row r="141" spans="1:4" ht="21.75" customHeight="1">
      <c r="A141" s="609"/>
      <c r="B141" s="609"/>
      <c r="C141" s="609"/>
      <c r="D141" s="609"/>
    </row>
    <row r="142" spans="1:4" ht="21.75" customHeight="1">
      <c r="A142" s="609"/>
      <c r="B142" s="609"/>
      <c r="C142" s="609"/>
      <c r="D142" s="609"/>
    </row>
    <row r="143" spans="1:4" ht="21.75" customHeight="1">
      <c r="A143" s="609"/>
      <c r="B143" s="609"/>
      <c r="C143" s="609"/>
      <c r="D143" s="609"/>
    </row>
    <row r="144" spans="1:4" ht="21.75" customHeight="1">
      <c r="A144" s="609"/>
      <c r="B144" s="609"/>
      <c r="C144" s="609"/>
      <c r="D144" s="609"/>
    </row>
    <row r="145" spans="1:4" ht="21.75" customHeight="1">
      <c r="A145" s="609"/>
      <c r="B145" s="609"/>
      <c r="C145" s="609"/>
      <c r="D145" s="609"/>
    </row>
    <row r="146" spans="1:4" ht="21.75" customHeight="1">
      <c r="A146" s="609"/>
      <c r="B146" s="609"/>
      <c r="C146" s="609"/>
      <c r="D146" s="609"/>
    </row>
    <row r="147" spans="1:4" ht="21.75" customHeight="1">
      <c r="A147" s="609"/>
      <c r="B147" s="609"/>
      <c r="C147" s="609"/>
      <c r="D147" s="609"/>
    </row>
    <row r="148" spans="1:4" ht="21.75" customHeight="1">
      <c r="A148" s="609"/>
      <c r="B148" s="609"/>
      <c r="C148" s="609"/>
      <c r="D148" s="609"/>
    </row>
    <row r="149" spans="1:4" ht="21.75" customHeight="1">
      <c r="A149" s="609"/>
      <c r="B149" s="609"/>
      <c r="C149" s="609"/>
      <c r="D149" s="609"/>
    </row>
    <row r="150" spans="1:4" ht="21.75" customHeight="1">
      <c r="A150" s="609"/>
      <c r="B150" s="609"/>
      <c r="C150" s="609"/>
      <c r="D150" s="609"/>
    </row>
    <row r="151" spans="1:4" ht="21.75" customHeight="1">
      <c r="A151" s="609"/>
      <c r="B151" s="609"/>
      <c r="C151" s="609"/>
      <c r="D151" s="609"/>
    </row>
    <row r="152" spans="1:4" ht="21.75" customHeight="1">
      <c r="A152" s="609"/>
      <c r="B152" s="609"/>
      <c r="C152" s="609"/>
      <c r="D152" s="609"/>
    </row>
    <row r="153" spans="1:4" ht="21.75" customHeight="1">
      <c r="A153" s="609"/>
      <c r="B153" s="609"/>
      <c r="C153" s="609"/>
      <c r="D153" s="609"/>
    </row>
    <row r="154" spans="1:4" ht="21.75" customHeight="1">
      <c r="A154" s="609"/>
      <c r="B154" s="609"/>
      <c r="C154" s="609"/>
      <c r="D154" s="609"/>
    </row>
    <row r="155" spans="1:4" ht="21.75" customHeight="1">
      <c r="A155" s="609"/>
      <c r="B155" s="609"/>
      <c r="C155" s="609"/>
      <c r="D155" s="609"/>
    </row>
    <row r="156" spans="1:4" ht="21.75" customHeight="1">
      <c r="A156" s="609"/>
      <c r="B156" s="609"/>
      <c r="C156" s="609"/>
      <c r="D156" s="609"/>
    </row>
    <row r="157" spans="1:4" ht="21.75" customHeight="1">
      <c r="A157" s="609"/>
      <c r="B157" s="609"/>
      <c r="C157" s="609"/>
      <c r="D157" s="609"/>
    </row>
    <row r="158" spans="1:4" ht="21.75" customHeight="1">
      <c r="A158" s="609"/>
      <c r="B158" s="609"/>
      <c r="C158" s="609"/>
      <c r="D158" s="609"/>
    </row>
    <row r="159" spans="1:4" ht="21.75" customHeight="1">
      <c r="A159" s="609"/>
      <c r="B159" s="609"/>
      <c r="C159" s="609"/>
      <c r="D159" s="609"/>
    </row>
    <row r="160" spans="1:4" ht="21.75" customHeight="1">
      <c r="A160" s="609"/>
      <c r="B160" s="609"/>
      <c r="C160" s="609"/>
      <c r="D160" s="609"/>
    </row>
    <row r="161" spans="1:4" ht="21.75" customHeight="1">
      <c r="A161" s="609"/>
      <c r="B161" s="609"/>
      <c r="C161" s="609"/>
      <c r="D161" s="609"/>
    </row>
    <row r="162" spans="1:4" ht="21.75" customHeight="1">
      <c r="A162" s="609"/>
      <c r="B162" s="609"/>
      <c r="C162" s="609"/>
      <c r="D162" s="609"/>
    </row>
    <row r="163" spans="1:4" ht="21.75" customHeight="1">
      <c r="A163" s="609"/>
      <c r="B163" s="609"/>
      <c r="C163" s="609"/>
      <c r="D163" s="609"/>
    </row>
    <row r="164" spans="1:4" ht="21.75" customHeight="1">
      <c r="A164" s="609"/>
      <c r="B164" s="609"/>
      <c r="C164" s="609"/>
      <c r="D164" s="609"/>
    </row>
    <row r="165" spans="1:4" ht="21.75" customHeight="1">
      <c r="A165" s="609"/>
      <c r="B165" s="609"/>
      <c r="C165" s="609"/>
      <c r="D165" s="609"/>
    </row>
    <row r="166" spans="1:4" ht="21.75" customHeight="1">
      <c r="A166" s="609"/>
      <c r="B166" s="609"/>
      <c r="C166" s="609"/>
      <c r="D166" s="609"/>
    </row>
    <row r="167" spans="1:4" ht="21.75" customHeight="1">
      <c r="A167" s="609"/>
      <c r="B167" s="609"/>
      <c r="C167" s="609"/>
      <c r="D167" s="609"/>
    </row>
    <row r="168" spans="1:4" ht="21.75" customHeight="1">
      <c r="A168" s="609"/>
      <c r="B168" s="609"/>
      <c r="C168" s="609"/>
      <c r="D168" s="609"/>
    </row>
    <row r="169" spans="1:4" ht="21.75" customHeight="1">
      <c r="A169" s="609"/>
      <c r="B169" s="609"/>
      <c r="C169" s="609"/>
      <c r="D169" s="609"/>
    </row>
    <row r="170" spans="1:4" ht="21.75" customHeight="1">
      <c r="A170" s="609"/>
      <c r="B170" s="609"/>
      <c r="C170" s="609"/>
      <c r="D170" s="609"/>
    </row>
    <row r="171" spans="1:4" ht="21.75" customHeight="1">
      <c r="A171" s="609"/>
      <c r="B171" s="609"/>
      <c r="C171" s="609"/>
      <c r="D171" s="609"/>
    </row>
    <row r="172" spans="1:4" ht="21.75" customHeight="1">
      <c r="A172" s="609"/>
      <c r="B172" s="609"/>
      <c r="C172" s="609"/>
      <c r="D172" s="609"/>
    </row>
    <row r="173" spans="1:4" ht="21.75" customHeight="1">
      <c r="A173" s="609"/>
      <c r="B173" s="609"/>
      <c r="C173" s="609"/>
      <c r="D173" s="609"/>
    </row>
    <row r="174" spans="1:4" ht="21.75" customHeight="1">
      <c r="A174" s="609"/>
      <c r="B174" s="609"/>
      <c r="C174" s="609"/>
      <c r="D174" s="609"/>
    </row>
    <row r="175" spans="1:4" ht="21.75" customHeight="1">
      <c r="A175" s="609"/>
      <c r="B175" s="609"/>
      <c r="C175" s="609"/>
      <c r="D175" s="609"/>
    </row>
    <row r="176" spans="1:4" ht="21.75" customHeight="1">
      <c r="A176" s="609"/>
      <c r="B176" s="609"/>
      <c r="C176" s="609"/>
      <c r="D176" s="609"/>
    </row>
    <row r="177" spans="1:4" ht="21.75" customHeight="1">
      <c r="A177" s="609"/>
      <c r="B177" s="609"/>
      <c r="C177" s="609"/>
      <c r="D177" s="609"/>
    </row>
    <row r="178" spans="1:4" ht="21.75" customHeight="1">
      <c r="A178" s="609"/>
      <c r="B178" s="609"/>
      <c r="C178" s="609"/>
      <c r="D178" s="609"/>
    </row>
    <row r="179" spans="1:4" ht="21.75" customHeight="1">
      <c r="A179" s="609"/>
      <c r="B179" s="609"/>
      <c r="C179" s="609"/>
      <c r="D179" s="609"/>
    </row>
    <row r="180" spans="1:4" ht="21.75" customHeight="1">
      <c r="A180" s="609"/>
      <c r="B180" s="609"/>
      <c r="C180" s="609"/>
      <c r="D180" s="609"/>
    </row>
    <row r="181" spans="1:4" ht="21.75" customHeight="1">
      <c r="A181" s="609"/>
      <c r="B181" s="609"/>
      <c r="C181" s="609"/>
      <c r="D181" s="609"/>
    </row>
    <row r="182" spans="1:4" ht="21.75" customHeight="1">
      <c r="A182" s="609"/>
      <c r="B182" s="609"/>
      <c r="C182" s="609"/>
      <c r="D182" s="609"/>
    </row>
    <row r="183" spans="1:4" ht="21.75" customHeight="1">
      <c r="A183" s="609"/>
      <c r="B183" s="609"/>
      <c r="C183" s="609"/>
      <c r="D183" s="609"/>
    </row>
    <row r="184" spans="1:4" ht="21.75" customHeight="1">
      <c r="A184" s="609"/>
      <c r="B184" s="609"/>
      <c r="C184" s="609"/>
      <c r="D184" s="609"/>
    </row>
    <row r="185" spans="1:4" ht="21.75" customHeight="1">
      <c r="A185" s="609"/>
      <c r="B185" s="609"/>
      <c r="C185" s="609"/>
      <c r="D185" s="609"/>
    </row>
    <row r="186" spans="1:4" ht="21.75" customHeight="1">
      <c r="A186" s="609"/>
      <c r="B186" s="609"/>
      <c r="C186" s="609"/>
      <c r="D186" s="609"/>
    </row>
    <row r="187" spans="1:4" ht="21.75" customHeight="1">
      <c r="A187" s="609"/>
      <c r="B187" s="609"/>
      <c r="C187" s="609"/>
      <c r="D187" s="609"/>
    </row>
    <row r="188" spans="1:4" ht="12.75">
      <c r="A188" s="609"/>
      <c r="B188" s="609"/>
      <c r="C188" s="609"/>
      <c r="D188" s="609"/>
    </row>
    <row r="189" spans="1:4" ht="12.75">
      <c r="A189" s="609"/>
      <c r="B189" s="609"/>
      <c r="C189" s="609"/>
      <c r="D189" s="609"/>
    </row>
    <row r="190" spans="1:4" ht="12.75">
      <c r="A190" s="609"/>
      <c r="B190" s="609"/>
      <c r="C190" s="609"/>
      <c r="D190" s="609"/>
    </row>
    <row r="191" spans="1:4" ht="12.75">
      <c r="A191" s="609"/>
      <c r="B191" s="609"/>
      <c r="C191" s="609"/>
      <c r="D191" s="609"/>
    </row>
    <row r="192" spans="1:4" ht="12.75">
      <c r="A192" s="609"/>
      <c r="B192" s="609"/>
      <c r="C192" s="609"/>
      <c r="D192" s="609"/>
    </row>
    <row r="193" spans="1:4" ht="12.75">
      <c r="A193" s="609"/>
      <c r="B193" s="609"/>
      <c r="C193" s="609"/>
      <c r="D193" s="609"/>
    </row>
    <row r="194" spans="1:4" ht="12.75">
      <c r="A194" s="609"/>
      <c r="B194" s="609"/>
      <c r="C194" s="609"/>
      <c r="D194" s="609"/>
    </row>
  </sheetData>
  <mergeCells count="46">
    <mergeCell ref="AF22:AJ22"/>
    <mergeCell ref="AF20:AJ20"/>
    <mergeCell ref="AF19:AJ19"/>
    <mergeCell ref="AF18:AJ18"/>
    <mergeCell ref="AF21:AJ21"/>
    <mergeCell ref="AF26:AJ26"/>
    <mergeCell ref="AF25:AJ25"/>
    <mergeCell ref="AF24:AJ24"/>
    <mergeCell ref="AF23:AJ23"/>
    <mergeCell ref="AF30:AJ30"/>
    <mergeCell ref="AF29:AJ29"/>
    <mergeCell ref="AF28:AJ28"/>
    <mergeCell ref="AF27:AJ27"/>
    <mergeCell ref="AA27:AE27"/>
    <mergeCell ref="AA28:AE28"/>
    <mergeCell ref="AA29:AE29"/>
    <mergeCell ref="AA30:AE30"/>
    <mergeCell ref="AA23:AE23"/>
    <mergeCell ref="AA24:AE24"/>
    <mergeCell ref="AA25:AE25"/>
    <mergeCell ref="AA26:AE26"/>
    <mergeCell ref="AA19:AE19"/>
    <mergeCell ref="AA20:AE20"/>
    <mergeCell ref="AA21:AE21"/>
    <mergeCell ref="AA22:AE22"/>
    <mergeCell ref="V27:Z27"/>
    <mergeCell ref="V28:Z28"/>
    <mergeCell ref="V29:Z29"/>
    <mergeCell ref="V30:Z30"/>
    <mergeCell ref="V23:Z23"/>
    <mergeCell ref="V24:Z24"/>
    <mergeCell ref="V25:Z25"/>
    <mergeCell ref="V26:Z26"/>
    <mergeCell ref="V19:Z19"/>
    <mergeCell ref="V20:Z20"/>
    <mergeCell ref="V21:Z21"/>
    <mergeCell ref="V22:Z22"/>
    <mergeCell ref="AB6:AJ6"/>
    <mergeCell ref="V16:Z16"/>
    <mergeCell ref="V17:Z17"/>
    <mergeCell ref="V18:Z18"/>
    <mergeCell ref="AA16:AE16"/>
    <mergeCell ref="AA17:AE17"/>
    <mergeCell ref="AA18:AE18"/>
    <mergeCell ref="AF17:AJ17"/>
    <mergeCell ref="AF16:AJ1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4"/>
  <sheetViews>
    <sheetView zoomScaleSheetLayoutView="75" workbookViewId="0" topLeftCell="A20">
      <selection activeCell="AF35" sqref="AF35:AJ35"/>
    </sheetView>
  </sheetViews>
  <sheetFormatPr defaultColWidth="9.140625" defaultRowHeight="12.75"/>
  <cols>
    <col min="1" max="1" width="3.28125" style="611" customWidth="1"/>
    <col min="2" max="2" width="4.00390625" style="611" customWidth="1"/>
    <col min="3" max="19" width="3.28125" style="611" customWidth="1"/>
    <col min="20" max="20" width="1.7109375" style="611" customWidth="1"/>
    <col min="21" max="33" width="3.28125" style="611" customWidth="1"/>
    <col min="34" max="34" width="3.00390625" style="611" customWidth="1"/>
    <col min="35" max="36" width="3.28125" style="611" customWidth="1"/>
    <col min="37" max="37" width="3.00390625" style="611" customWidth="1"/>
    <col min="38" max="16384" width="9.140625" style="611" customWidth="1"/>
  </cols>
  <sheetData>
    <row r="1" spans="1:36" ht="12.75">
      <c r="A1" s="610"/>
      <c r="AI1" s="612"/>
      <c r="AJ1" s="612"/>
    </row>
    <row r="2" spans="35:36" ht="12.75">
      <c r="AI2" s="613"/>
      <c r="AJ2" s="613"/>
    </row>
    <row r="3" spans="1:36" ht="20.25">
      <c r="A3" s="614" t="s">
        <v>687</v>
      </c>
      <c r="B3" s="615"/>
      <c r="C3" s="615"/>
      <c r="D3" s="615"/>
      <c r="E3" s="615"/>
      <c r="F3" s="615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5"/>
      <c r="AF3" s="615"/>
      <c r="AG3" s="615"/>
      <c r="AH3" s="615"/>
      <c r="AI3" s="615"/>
      <c r="AJ3" s="615"/>
    </row>
    <row r="4" spans="1:36" ht="20.25">
      <c r="A4" s="614" t="s">
        <v>688</v>
      </c>
      <c r="B4" s="615"/>
      <c r="C4" s="615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5"/>
      <c r="AD4" s="615"/>
      <c r="AE4" s="615"/>
      <c r="AF4" s="615"/>
      <c r="AG4" s="615"/>
      <c r="AH4" s="615"/>
      <c r="AI4" s="615"/>
      <c r="AJ4" s="615"/>
    </row>
    <row r="5" spans="1:36" ht="18">
      <c r="A5" s="616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</row>
    <row r="6" spans="1:36" ht="18">
      <c r="A6" s="616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</row>
    <row r="7" spans="35:36" ht="12.75">
      <c r="AI7" s="617"/>
      <c r="AJ7" s="617"/>
    </row>
    <row r="8" spans="28:36" ht="12.75">
      <c r="AB8" s="1707" t="s">
        <v>689</v>
      </c>
      <c r="AC8" s="1707"/>
      <c r="AD8" s="1707"/>
      <c r="AE8" s="1707"/>
      <c r="AF8" s="1707"/>
      <c r="AG8" s="1707"/>
      <c r="AH8" s="1707"/>
      <c r="AI8" s="1707"/>
      <c r="AJ8" s="1707"/>
    </row>
    <row r="9" spans="28:36" ht="12.75">
      <c r="AB9" s="618" t="s">
        <v>255</v>
      </c>
      <c r="AC9" s="618"/>
      <c r="AD9" s="618"/>
      <c r="AE9" s="618"/>
      <c r="AF9" s="618"/>
      <c r="AG9" s="618"/>
      <c r="AH9" s="618"/>
      <c r="AI9" s="618"/>
      <c r="AJ9" s="618"/>
    </row>
    <row r="10" ht="13.5" thickBot="1"/>
    <row r="11" spans="1:36" ht="15.75" customHeight="1" thickBot="1">
      <c r="A11" s="619">
        <v>5</v>
      </c>
      <c r="B11" s="620">
        <v>1</v>
      </c>
      <c r="C11" s="620">
        <v>3</v>
      </c>
      <c r="D11" s="620">
        <v>0</v>
      </c>
      <c r="E11" s="620">
        <v>0</v>
      </c>
      <c r="F11" s="621">
        <v>9</v>
      </c>
      <c r="H11" s="619">
        <v>1</v>
      </c>
      <c r="I11" s="620">
        <v>2</v>
      </c>
      <c r="J11" s="620">
        <v>5</v>
      </c>
      <c r="K11" s="621">
        <v>4</v>
      </c>
      <c r="M11" s="619">
        <v>0</v>
      </c>
      <c r="N11" s="621">
        <v>1</v>
      </c>
      <c r="O11" s="610"/>
      <c r="P11" s="619">
        <v>2</v>
      </c>
      <c r="Q11" s="620">
        <v>8</v>
      </c>
      <c r="R11" s="620">
        <v>0</v>
      </c>
      <c r="S11" s="621">
        <v>0</v>
      </c>
      <c r="U11" s="619">
        <v>7</v>
      </c>
      <c r="V11" s="620">
        <v>5</v>
      </c>
      <c r="W11" s="620">
        <v>1</v>
      </c>
      <c r="X11" s="620">
        <v>1</v>
      </c>
      <c r="Y11" s="620">
        <v>1</v>
      </c>
      <c r="Z11" s="621">
        <v>5</v>
      </c>
      <c r="AB11" s="622">
        <v>0</v>
      </c>
      <c r="AC11" s="623">
        <v>9</v>
      </c>
      <c r="AE11" s="624">
        <v>2</v>
      </c>
      <c r="AF11" s="625">
        <v>0</v>
      </c>
      <c r="AG11" s="625">
        <v>0</v>
      </c>
      <c r="AH11" s="626">
        <v>5</v>
      </c>
      <c r="AJ11" s="627">
        <v>2</v>
      </c>
    </row>
    <row r="12" spans="1:36" ht="25.5" customHeight="1">
      <c r="A12" s="628" t="s">
        <v>226</v>
      </c>
      <c r="B12" s="628"/>
      <c r="C12" s="628"/>
      <c r="D12" s="628"/>
      <c r="E12" s="628"/>
      <c r="F12" s="628"/>
      <c r="G12" s="629"/>
      <c r="H12" s="628" t="s">
        <v>227</v>
      </c>
      <c r="I12" s="628"/>
      <c r="J12" s="628"/>
      <c r="K12" s="628"/>
      <c r="L12" s="629"/>
      <c r="M12" s="630" t="s">
        <v>256</v>
      </c>
      <c r="N12" s="630"/>
      <c r="O12" s="629"/>
      <c r="P12" s="630" t="s">
        <v>463</v>
      </c>
      <c r="Q12" s="630"/>
      <c r="R12" s="630"/>
      <c r="S12" s="630"/>
      <c r="T12" s="629"/>
      <c r="U12" s="628" t="s">
        <v>230</v>
      </c>
      <c r="V12" s="628"/>
      <c r="W12" s="628"/>
      <c r="X12" s="628"/>
      <c r="Y12" s="628"/>
      <c r="Z12" s="628"/>
      <c r="AB12" s="628" t="s">
        <v>258</v>
      </c>
      <c r="AC12" s="628"/>
      <c r="AE12" s="628" t="s">
        <v>259</v>
      </c>
      <c r="AF12" s="628"/>
      <c r="AG12" s="628"/>
      <c r="AH12" s="628"/>
      <c r="AJ12" s="628" t="s">
        <v>260</v>
      </c>
    </row>
    <row r="13" spans="1:36" ht="12.75">
      <c r="A13" s="628"/>
      <c r="B13" s="628"/>
      <c r="C13" s="628"/>
      <c r="D13" s="628"/>
      <c r="E13" s="628"/>
      <c r="F13" s="628"/>
      <c r="G13" s="629"/>
      <c r="H13" s="628"/>
      <c r="I13" s="628"/>
      <c r="J13" s="628"/>
      <c r="K13" s="628"/>
      <c r="L13" s="629"/>
      <c r="M13" s="630"/>
      <c r="N13" s="628"/>
      <c r="O13" s="628"/>
      <c r="P13" s="629"/>
      <c r="Q13" s="630"/>
      <c r="R13" s="630"/>
      <c r="S13" s="630"/>
      <c r="T13" s="630"/>
      <c r="V13" s="628"/>
      <c r="W13" s="628"/>
      <c r="X13" s="628"/>
      <c r="Y13" s="628"/>
      <c r="Z13" s="628"/>
      <c r="AB13" s="628"/>
      <c r="AC13" s="628"/>
      <c r="AE13" s="628"/>
      <c r="AF13" s="628"/>
      <c r="AG13" s="628"/>
      <c r="AH13" s="628"/>
      <c r="AJ13" s="628"/>
    </row>
    <row r="14" ht="12.75">
      <c r="AG14" s="631" t="s">
        <v>261</v>
      </c>
    </row>
    <row r="15" spans="1:36" ht="38.25" customHeight="1">
      <c r="A15" s="632" t="s">
        <v>262</v>
      </c>
      <c r="B15" s="633"/>
      <c r="C15" s="633"/>
      <c r="D15" s="633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5"/>
      <c r="S15" s="635"/>
      <c r="T15" s="633" t="s">
        <v>263</v>
      </c>
      <c r="U15" s="633"/>
      <c r="V15" s="636" t="s">
        <v>264</v>
      </c>
      <c r="W15" s="634"/>
      <c r="X15" s="634"/>
      <c r="Y15" s="634"/>
      <c r="Z15" s="635"/>
      <c r="AA15" s="636" t="s">
        <v>265</v>
      </c>
      <c r="AB15" s="634"/>
      <c r="AC15" s="634"/>
      <c r="AD15" s="634"/>
      <c r="AE15" s="635"/>
      <c r="AF15" s="637"/>
      <c r="AG15" s="638" t="s">
        <v>266</v>
      </c>
      <c r="AH15" s="638"/>
      <c r="AI15" s="638"/>
      <c r="AJ15" s="639"/>
    </row>
    <row r="16" spans="1:36" ht="12.75">
      <c r="A16" s="640"/>
      <c r="B16" s="613"/>
      <c r="C16" s="613"/>
      <c r="D16" s="613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3"/>
      <c r="S16" s="641"/>
      <c r="T16" s="615"/>
      <c r="U16" s="615"/>
      <c r="V16" s="636" t="s">
        <v>267</v>
      </c>
      <c r="W16" s="634"/>
      <c r="X16" s="634"/>
      <c r="Y16" s="634"/>
      <c r="Z16" s="634"/>
      <c r="AA16" s="636"/>
      <c r="AB16" s="634"/>
      <c r="AC16" s="634"/>
      <c r="AD16" s="634"/>
      <c r="AE16" s="635"/>
      <c r="AF16" s="642"/>
      <c r="AH16" s="610"/>
      <c r="AI16" s="610"/>
      <c r="AJ16" s="643"/>
    </row>
    <row r="17" spans="1:36" ht="12.75">
      <c r="A17" s="644">
        <v>1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6"/>
      <c r="T17" s="645">
        <v>2</v>
      </c>
      <c r="U17" s="645"/>
      <c r="V17" s="647">
        <v>3</v>
      </c>
      <c r="W17" s="645"/>
      <c r="X17" s="645"/>
      <c r="Y17" s="645"/>
      <c r="Z17" s="645"/>
      <c r="AA17" s="647">
        <v>4</v>
      </c>
      <c r="AB17" s="645"/>
      <c r="AC17" s="645"/>
      <c r="AD17" s="645"/>
      <c r="AE17" s="645"/>
      <c r="AF17" s="647">
        <v>5</v>
      </c>
      <c r="AG17" s="645"/>
      <c r="AH17" s="645"/>
      <c r="AI17" s="645"/>
      <c r="AJ17" s="646"/>
    </row>
    <row r="18" spans="1:36" ht="21.75" customHeight="1">
      <c r="A18" s="648" t="s">
        <v>690</v>
      </c>
      <c r="B18" s="649"/>
      <c r="C18" s="649"/>
      <c r="D18" s="649"/>
      <c r="E18" s="650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2"/>
      <c r="T18" s="653" t="s">
        <v>269</v>
      </c>
      <c r="U18" s="654"/>
      <c r="V18" s="1695"/>
      <c r="W18" s="1696"/>
      <c r="X18" s="1696"/>
      <c r="Y18" s="1696"/>
      <c r="Z18" s="1697"/>
      <c r="AA18" s="1695"/>
      <c r="AB18" s="1696"/>
      <c r="AC18" s="1696"/>
      <c r="AD18" s="1696"/>
      <c r="AE18" s="1697"/>
      <c r="AF18" s="1695"/>
      <c r="AG18" s="1696"/>
      <c r="AH18" s="1696"/>
      <c r="AI18" s="1696"/>
      <c r="AJ18" s="1697"/>
    </row>
    <row r="19" spans="1:36" ht="21.75" customHeight="1">
      <c r="A19" s="648" t="s">
        <v>691</v>
      </c>
      <c r="B19" s="649"/>
      <c r="C19" s="649"/>
      <c r="D19" s="649"/>
      <c r="E19" s="650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2"/>
      <c r="T19" s="655" t="s">
        <v>271</v>
      </c>
      <c r="U19" s="654"/>
      <c r="V19" s="1695"/>
      <c r="W19" s="1696"/>
      <c r="X19" s="1696"/>
      <c r="Y19" s="1696"/>
      <c r="Z19" s="1697"/>
      <c r="AA19" s="1695"/>
      <c r="AB19" s="1696"/>
      <c r="AC19" s="1696"/>
      <c r="AD19" s="1696"/>
      <c r="AE19" s="1697"/>
      <c r="AF19" s="1695"/>
      <c r="AG19" s="1696"/>
      <c r="AH19" s="1696"/>
      <c r="AI19" s="1696"/>
      <c r="AJ19" s="1697"/>
    </row>
    <row r="20" spans="1:36" ht="21.75" customHeight="1">
      <c r="A20" s="648" t="s">
        <v>692</v>
      </c>
      <c r="B20" s="649"/>
      <c r="C20" s="649"/>
      <c r="D20" s="656"/>
      <c r="E20" s="650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2"/>
      <c r="T20" s="653" t="s">
        <v>273</v>
      </c>
      <c r="U20" s="654"/>
      <c r="V20" s="1700"/>
      <c r="W20" s="1696"/>
      <c r="X20" s="1696"/>
      <c r="Y20" s="1696"/>
      <c r="Z20" s="1697"/>
      <c r="AA20" s="1700"/>
      <c r="AB20" s="1696"/>
      <c r="AC20" s="1696"/>
      <c r="AD20" s="1696"/>
      <c r="AE20" s="1697"/>
      <c r="AF20" s="1700"/>
      <c r="AG20" s="1696"/>
      <c r="AH20" s="1696"/>
      <c r="AI20" s="1696"/>
      <c r="AJ20" s="1697"/>
    </row>
    <row r="21" spans="1:36" ht="21.75" customHeight="1">
      <c r="A21" s="657" t="s">
        <v>693</v>
      </c>
      <c r="B21" s="658"/>
      <c r="C21" s="649"/>
      <c r="D21" s="649"/>
      <c r="E21" s="650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60"/>
      <c r="T21" s="655" t="s">
        <v>275</v>
      </c>
      <c r="U21" s="654"/>
      <c r="V21" s="1699"/>
      <c r="W21" s="1696"/>
      <c r="X21" s="1696"/>
      <c r="Y21" s="1696"/>
      <c r="Z21" s="1697"/>
      <c r="AA21" s="1699"/>
      <c r="AB21" s="1696"/>
      <c r="AC21" s="1696"/>
      <c r="AD21" s="1696"/>
      <c r="AE21" s="1697"/>
      <c r="AF21" s="1699"/>
      <c r="AG21" s="1696"/>
      <c r="AH21" s="1696"/>
      <c r="AI21" s="1696"/>
      <c r="AJ21" s="1697"/>
    </row>
    <row r="22" spans="1:36" ht="21.75" customHeight="1">
      <c r="A22" s="648" t="s">
        <v>694</v>
      </c>
      <c r="B22" s="649"/>
      <c r="C22" s="649"/>
      <c r="D22" s="656"/>
      <c r="E22" s="650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2"/>
      <c r="T22" s="655" t="s">
        <v>277</v>
      </c>
      <c r="U22" s="654"/>
      <c r="V22" s="1695">
        <v>3675635</v>
      </c>
      <c r="W22" s="1696"/>
      <c r="X22" s="1696"/>
      <c r="Y22" s="1696"/>
      <c r="Z22" s="1697"/>
      <c r="AA22" s="1695">
        <v>3914021</v>
      </c>
      <c r="AB22" s="1696"/>
      <c r="AC22" s="1696"/>
      <c r="AD22" s="1696"/>
      <c r="AE22" s="1697"/>
      <c r="AF22" s="1695">
        <v>3825541</v>
      </c>
      <c r="AG22" s="1696"/>
      <c r="AH22" s="1696"/>
      <c r="AI22" s="1696"/>
      <c r="AJ22" s="1697"/>
    </row>
    <row r="23" spans="1:36" s="610" customFormat="1" ht="21.75" customHeight="1">
      <c r="A23" s="648" t="s">
        <v>695</v>
      </c>
      <c r="B23" s="649"/>
      <c r="C23" s="649"/>
      <c r="D23" s="656"/>
      <c r="E23" s="650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2"/>
      <c r="T23" s="655" t="s">
        <v>279</v>
      </c>
      <c r="U23" s="654"/>
      <c r="V23" s="1695"/>
      <c r="W23" s="1696"/>
      <c r="X23" s="1696"/>
      <c r="Y23" s="1696"/>
      <c r="Z23" s="1697"/>
      <c r="AA23" s="1695"/>
      <c r="AB23" s="1696"/>
      <c r="AC23" s="1696"/>
      <c r="AD23" s="1696"/>
      <c r="AE23" s="1697"/>
      <c r="AF23" s="1695"/>
      <c r="AG23" s="1696"/>
      <c r="AH23" s="1696"/>
      <c r="AI23" s="1696"/>
      <c r="AJ23" s="1697"/>
    </row>
    <row r="24" spans="1:36" s="610" customFormat="1" ht="21.75" customHeight="1">
      <c r="A24" s="648" t="s">
        <v>696</v>
      </c>
      <c r="B24" s="649"/>
      <c r="C24" s="649"/>
      <c r="D24" s="656"/>
      <c r="E24" s="650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2"/>
      <c r="T24" s="655" t="s">
        <v>281</v>
      </c>
      <c r="U24" s="654"/>
      <c r="V24" s="1695"/>
      <c r="W24" s="1696"/>
      <c r="X24" s="1696"/>
      <c r="Y24" s="1696"/>
      <c r="Z24" s="1697"/>
      <c r="AA24" s="1695"/>
      <c r="AB24" s="1696"/>
      <c r="AC24" s="1696"/>
      <c r="AD24" s="1696"/>
      <c r="AE24" s="1697"/>
      <c r="AF24" s="1695"/>
      <c r="AG24" s="1696"/>
      <c r="AH24" s="1696"/>
      <c r="AI24" s="1696"/>
      <c r="AJ24" s="1697"/>
    </row>
    <row r="25" spans="1:36" s="610" customFormat="1" ht="21.75" customHeight="1">
      <c r="A25" s="657" t="s">
        <v>697</v>
      </c>
      <c r="B25" s="658"/>
      <c r="C25" s="658"/>
      <c r="D25" s="663"/>
      <c r="E25" s="650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5"/>
      <c r="T25" s="655" t="s">
        <v>284</v>
      </c>
      <c r="U25" s="654"/>
      <c r="V25" s="1699">
        <f>SUM(V22:Z24)</f>
        <v>3675635</v>
      </c>
      <c r="W25" s="1696"/>
      <c r="X25" s="1696"/>
      <c r="Y25" s="1696"/>
      <c r="Z25" s="1697"/>
      <c r="AA25" s="1699">
        <f>SUM(AA22:AE24)</f>
        <v>3914021</v>
      </c>
      <c r="AB25" s="1696"/>
      <c r="AC25" s="1696"/>
      <c r="AD25" s="1696"/>
      <c r="AE25" s="1697"/>
      <c r="AF25" s="1699">
        <f>SUM(AF22:AJ24)</f>
        <v>3825541</v>
      </c>
      <c r="AG25" s="1696"/>
      <c r="AH25" s="1696"/>
      <c r="AI25" s="1696"/>
      <c r="AJ25" s="1697"/>
    </row>
    <row r="26" spans="1:36" s="610" customFormat="1" ht="21.75" customHeight="1">
      <c r="A26" s="666" t="s">
        <v>698</v>
      </c>
      <c r="B26" s="649"/>
      <c r="C26" s="649"/>
      <c r="D26" s="656"/>
      <c r="E26" s="650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2"/>
      <c r="T26" s="655" t="s">
        <v>287</v>
      </c>
      <c r="U26" s="654"/>
      <c r="V26" s="1695"/>
      <c r="W26" s="1696"/>
      <c r="X26" s="1696"/>
      <c r="Y26" s="1696"/>
      <c r="Z26" s="1697"/>
      <c r="AA26" s="1695"/>
      <c r="AB26" s="1696"/>
      <c r="AC26" s="1696"/>
      <c r="AD26" s="1696"/>
      <c r="AE26" s="1697"/>
      <c r="AF26" s="1695">
        <v>40402</v>
      </c>
      <c r="AG26" s="1696"/>
      <c r="AH26" s="1696"/>
      <c r="AI26" s="1696"/>
      <c r="AJ26" s="1697"/>
    </row>
    <row r="27" spans="1:36" s="610" customFormat="1" ht="21.75" customHeight="1">
      <c r="A27" s="666" t="s">
        <v>699</v>
      </c>
      <c r="B27" s="658"/>
      <c r="C27" s="667"/>
      <c r="D27" s="663"/>
      <c r="E27" s="650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2"/>
      <c r="T27" s="655" t="s">
        <v>289</v>
      </c>
      <c r="U27" s="654"/>
      <c r="V27" s="1695"/>
      <c r="W27" s="1696"/>
      <c r="X27" s="1696"/>
      <c r="Y27" s="1696"/>
      <c r="Z27" s="1697"/>
      <c r="AA27" s="1695"/>
      <c r="AB27" s="1696"/>
      <c r="AC27" s="1696"/>
      <c r="AD27" s="1696"/>
      <c r="AE27" s="1697"/>
      <c r="AF27" s="1695">
        <v>53148</v>
      </c>
      <c r="AG27" s="1696"/>
      <c r="AH27" s="1696"/>
      <c r="AI27" s="1696"/>
      <c r="AJ27" s="1697"/>
    </row>
    <row r="28" spans="1:36" ht="21.75" customHeight="1">
      <c r="A28" s="657" t="s">
        <v>700</v>
      </c>
      <c r="B28" s="658"/>
      <c r="C28" s="649"/>
      <c r="D28" s="656"/>
      <c r="E28" s="650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5"/>
      <c r="T28" s="655" t="s">
        <v>291</v>
      </c>
      <c r="U28" s="654"/>
      <c r="V28" s="1699"/>
      <c r="W28" s="1696"/>
      <c r="X28" s="1696"/>
      <c r="Y28" s="1696"/>
      <c r="Z28" s="1697"/>
      <c r="AA28" s="1699"/>
      <c r="AB28" s="1696"/>
      <c r="AC28" s="1696"/>
      <c r="AD28" s="1696"/>
      <c r="AE28" s="1697"/>
      <c r="AF28" s="1699">
        <f>SUM(AF26:AJ27)</f>
        <v>93550</v>
      </c>
      <c r="AG28" s="1696"/>
      <c r="AH28" s="1696"/>
      <c r="AI28" s="1696"/>
      <c r="AJ28" s="1697"/>
    </row>
    <row r="29" spans="1:36" s="610" customFormat="1" ht="21.75" customHeight="1">
      <c r="A29" s="666" t="s">
        <v>701</v>
      </c>
      <c r="B29" s="667"/>
      <c r="C29" s="658"/>
      <c r="D29" s="663"/>
      <c r="E29" s="650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2"/>
      <c r="T29" s="655" t="s">
        <v>293</v>
      </c>
      <c r="U29" s="654"/>
      <c r="V29" s="1695"/>
      <c r="W29" s="1696"/>
      <c r="X29" s="1696"/>
      <c r="Y29" s="1696"/>
      <c r="Z29" s="1697"/>
      <c r="AA29" s="1695">
        <v>410</v>
      </c>
      <c r="AB29" s="1696"/>
      <c r="AC29" s="1696"/>
      <c r="AD29" s="1696"/>
      <c r="AE29" s="1697"/>
      <c r="AF29" s="1695">
        <v>1564</v>
      </c>
      <c r="AG29" s="1696"/>
      <c r="AH29" s="1696"/>
      <c r="AI29" s="1696"/>
      <c r="AJ29" s="1697"/>
    </row>
    <row r="30" spans="1:36" s="610" customFormat="1" ht="21.75" customHeight="1">
      <c r="A30" s="666" t="s">
        <v>702</v>
      </c>
      <c r="B30" s="649"/>
      <c r="C30" s="649"/>
      <c r="D30" s="656"/>
      <c r="E30" s="650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2"/>
      <c r="T30" s="655" t="s">
        <v>295</v>
      </c>
      <c r="U30" s="654"/>
      <c r="V30" s="1695">
        <v>65000</v>
      </c>
      <c r="W30" s="1696"/>
      <c r="X30" s="1696"/>
      <c r="Y30" s="1696"/>
      <c r="Z30" s="1697"/>
      <c r="AA30" s="1695">
        <v>80885</v>
      </c>
      <c r="AB30" s="1696"/>
      <c r="AC30" s="1696"/>
      <c r="AD30" s="1696"/>
      <c r="AE30" s="1697"/>
      <c r="AF30" s="1695">
        <v>119471</v>
      </c>
      <c r="AG30" s="1696"/>
      <c r="AH30" s="1696"/>
      <c r="AI30" s="1696"/>
      <c r="AJ30" s="1697"/>
    </row>
    <row r="31" spans="1:36" s="610" customFormat="1" ht="21.75" customHeight="1">
      <c r="A31" s="666" t="s">
        <v>703</v>
      </c>
      <c r="B31" s="649"/>
      <c r="C31" s="649"/>
      <c r="D31" s="656"/>
      <c r="E31" s="650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2"/>
      <c r="T31" s="655" t="s">
        <v>297</v>
      </c>
      <c r="U31" s="654"/>
      <c r="V31" s="1695"/>
      <c r="W31" s="1696"/>
      <c r="X31" s="1696"/>
      <c r="Y31" s="1696"/>
      <c r="Z31" s="1697"/>
      <c r="AA31" s="1695">
        <v>38033</v>
      </c>
      <c r="AB31" s="1696"/>
      <c r="AC31" s="1696"/>
      <c r="AD31" s="1696"/>
      <c r="AE31" s="1697"/>
      <c r="AF31" s="1695">
        <v>95571</v>
      </c>
      <c r="AG31" s="1696"/>
      <c r="AH31" s="1696"/>
      <c r="AI31" s="1696"/>
      <c r="AJ31" s="1697"/>
    </row>
    <row r="32" spans="1:36" s="610" customFormat="1" ht="21.75" customHeight="1">
      <c r="A32" s="666" t="s">
        <v>704</v>
      </c>
      <c r="B32" s="649"/>
      <c r="C32" s="649"/>
      <c r="D32" s="656"/>
      <c r="E32" s="650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2"/>
      <c r="T32" s="655" t="s">
        <v>300</v>
      </c>
      <c r="U32" s="654"/>
      <c r="V32" s="1695">
        <v>469606</v>
      </c>
      <c r="W32" s="1696"/>
      <c r="X32" s="1696"/>
      <c r="Y32" s="1696"/>
      <c r="Z32" s="1697"/>
      <c r="AA32" s="1695">
        <v>1025986</v>
      </c>
      <c r="AB32" s="1696"/>
      <c r="AC32" s="1696"/>
      <c r="AD32" s="1696"/>
      <c r="AE32" s="1697"/>
      <c r="AF32" s="1695">
        <v>1035987</v>
      </c>
      <c r="AG32" s="1696"/>
      <c r="AH32" s="1696"/>
      <c r="AI32" s="1696"/>
      <c r="AJ32" s="1697"/>
    </row>
    <row r="33" spans="1:36" s="610" customFormat="1" ht="30.75" customHeight="1">
      <c r="A33" s="1701" t="s">
        <v>705</v>
      </c>
      <c r="B33" s="1702"/>
      <c r="C33" s="1702"/>
      <c r="D33" s="1702"/>
      <c r="E33" s="1702"/>
      <c r="F33" s="1702"/>
      <c r="G33" s="1702"/>
      <c r="H33" s="1702"/>
      <c r="I33" s="1702"/>
      <c r="J33" s="1702"/>
      <c r="K33" s="1702"/>
      <c r="L33" s="1702"/>
      <c r="M33" s="1702"/>
      <c r="N33" s="1702"/>
      <c r="O33" s="1702"/>
      <c r="P33" s="1702"/>
      <c r="Q33" s="1702"/>
      <c r="R33" s="1702"/>
      <c r="S33" s="1703"/>
      <c r="T33" s="655">
        <v>16</v>
      </c>
      <c r="U33" s="654"/>
      <c r="V33" s="1695"/>
      <c r="W33" s="1696"/>
      <c r="X33" s="1696"/>
      <c r="Y33" s="1696"/>
      <c r="Z33" s="1697"/>
      <c r="AA33" s="1695"/>
      <c r="AB33" s="1696"/>
      <c r="AC33" s="1696"/>
      <c r="AD33" s="1696"/>
      <c r="AE33" s="1697"/>
      <c r="AF33" s="1695"/>
      <c r="AG33" s="1696"/>
      <c r="AH33" s="1696"/>
      <c r="AI33" s="1696"/>
      <c r="AJ33" s="1697"/>
    </row>
    <row r="34" spans="1:36" s="610" customFormat="1" ht="30.75" customHeight="1">
      <c r="A34" s="1701" t="s">
        <v>706</v>
      </c>
      <c r="B34" s="1702"/>
      <c r="C34" s="1702"/>
      <c r="D34" s="1702"/>
      <c r="E34" s="1702"/>
      <c r="F34" s="1702"/>
      <c r="G34" s="1702"/>
      <c r="H34" s="1702"/>
      <c r="I34" s="1702"/>
      <c r="J34" s="1702"/>
      <c r="K34" s="1702"/>
      <c r="L34" s="1702"/>
      <c r="M34" s="1702"/>
      <c r="N34" s="1702"/>
      <c r="O34" s="1702"/>
      <c r="P34" s="1702"/>
      <c r="Q34" s="1702"/>
      <c r="R34" s="1702"/>
      <c r="S34" s="1703"/>
      <c r="T34" s="655">
        <v>17</v>
      </c>
      <c r="U34" s="654"/>
      <c r="V34" s="1695"/>
      <c r="W34" s="1696"/>
      <c r="X34" s="1696"/>
      <c r="Y34" s="1696"/>
      <c r="Z34" s="1697"/>
      <c r="AA34" s="1695"/>
      <c r="AB34" s="1696"/>
      <c r="AC34" s="1696"/>
      <c r="AD34" s="1696"/>
      <c r="AE34" s="1697"/>
      <c r="AF34" s="1695"/>
      <c r="AG34" s="1696"/>
      <c r="AH34" s="1696"/>
      <c r="AI34" s="1696"/>
      <c r="AJ34" s="1697"/>
    </row>
    <row r="35" spans="1:36" s="670" customFormat="1" ht="30.75" customHeight="1">
      <c r="A35" s="1704" t="s">
        <v>707</v>
      </c>
      <c r="B35" s="1705"/>
      <c r="C35" s="1705"/>
      <c r="D35" s="1705"/>
      <c r="E35" s="1705"/>
      <c r="F35" s="1705"/>
      <c r="G35" s="1705"/>
      <c r="H35" s="1705"/>
      <c r="I35" s="1705"/>
      <c r="J35" s="1705"/>
      <c r="K35" s="1705"/>
      <c r="L35" s="1705"/>
      <c r="M35" s="1705"/>
      <c r="N35" s="1705"/>
      <c r="O35" s="1705"/>
      <c r="P35" s="1705"/>
      <c r="Q35" s="1705"/>
      <c r="R35" s="1705"/>
      <c r="S35" s="1706"/>
      <c r="T35" s="668">
        <v>18</v>
      </c>
      <c r="U35" s="669"/>
      <c r="V35" s="1698">
        <f>V25+V28+V29+V30+V31+V32+V33+V34</f>
        <v>4210241</v>
      </c>
      <c r="W35" s="1696"/>
      <c r="X35" s="1696"/>
      <c r="Y35" s="1696"/>
      <c r="Z35" s="1697"/>
      <c r="AA35" s="1698">
        <f>AA25+AA28+AA29+AA30+AA31+AA32+AA33+AA34</f>
        <v>5059335</v>
      </c>
      <c r="AB35" s="1696"/>
      <c r="AC35" s="1696"/>
      <c r="AD35" s="1696"/>
      <c r="AE35" s="1697"/>
      <c r="AF35" s="1698">
        <f>AF25+AF28+AF29+AF30+AF31+AF32+AF33+AF34</f>
        <v>5171684</v>
      </c>
      <c r="AG35" s="1696"/>
      <c r="AH35" s="1696"/>
      <c r="AI35" s="1696"/>
      <c r="AJ35" s="1697"/>
    </row>
    <row r="36" spans="1:4" ht="21.75" customHeight="1">
      <c r="A36" s="671"/>
      <c r="B36" s="671"/>
      <c r="C36" s="671"/>
      <c r="D36" s="671"/>
    </row>
    <row r="37" spans="1:4" ht="21.75" customHeight="1">
      <c r="A37" s="672"/>
      <c r="B37" s="672"/>
      <c r="C37" s="671"/>
      <c r="D37" s="672"/>
    </row>
    <row r="38" spans="1:4" ht="21.75" customHeight="1">
      <c r="A38" s="672"/>
      <c r="B38" s="672"/>
      <c r="C38" s="671"/>
      <c r="D38" s="672"/>
    </row>
    <row r="39" spans="1:4" ht="21.75" customHeight="1">
      <c r="A39" s="672"/>
      <c r="B39" s="672"/>
      <c r="C39" s="672"/>
      <c r="D39" s="672"/>
    </row>
    <row r="40" spans="1:4" ht="21.75" customHeight="1">
      <c r="A40" s="672"/>
      <c r="B40" s="672"/>
      <c r="C40" s="672"/>
      <c r="D40" s="672"/>
    </row>
    <row r="41" spans="1:4" ht="21.75" customHeight="1">
      <c r="A41" s="672"/>
      <c r="B41" s="672"/>
      <c r="C41" s="672"/>
      <c r="D41" s="672"/>
    </row>
    <row r="42" spans="1:4" ht="21.75" customHeight="1">
      <c r="A42" s="672"/>
      <c r="B42" s="672"/>
      <c r="C42" s="672"/>
      <c r="D42" s="672"/>
    </row>
    <row r="43" spans="1:4" ht="21.75" customHeight="1">
      <c r="A43" s="672"/>
      <c r="B43" s="672"/>
      <c r="C43" s="672"/>
      <c r="D43" s="672"/>
    </row>
    <row r="44" spans="1:4" ht="21.75" customHeight="1">
      <c r="A44" s="672"/>
      <c r="B44" s="672"/>
      <c r="C44" s="672"/>
      <c r="D44" s="672"/>
    </row>
    <row r="45" spans="1:4" ht="21.75" customHeight="1">
      <c r="A45" s="672"/>
      <c r="B45" s="672"/>
      <c r="C45" s="672"/>
      <c r="D45" s="672"/>
    </row>
    <row r="46" spans="1:4" ht="21.75" customHeight="1">
      <c r="A46" s="672"/>
      <c r="B46" s="672"/>
      <c r="C46" s="672"/>
      <c r="D46" s="672"/>
    </row>
    <row r="47" spans="1:4" ht="21.75" customHeight="1">
      <c r="A47" s="672"/>
      <c r="B47" s="672"/>
      <c r="C47" s="672"/>
      <c r="D47" s="672"/>
    </row>
    <row r="48" spans="1:4" ht="21.75" customHeight="1">
      <c r="A48" s="672"/>
      <c r="B48" s="672"/>
      <c r="C48" s="672"/>
      <c r="D48" s="672"/>
    </row>
    <row r="49" spans="1:4" ht="21.75" customHeight="1">
      <c r="A49" s="672"/>
      <c r="B49" s="672"/>
      <c r="C49" s="672"/>
      <c r="D49" s="672"/>
    </row>
    <row r="50" spans="1:4" ht="21.75" customHeight="1">
      <c r="A50" s="672"/>
      <c r="B50" s="672"/>
      <c r="C50" s="672"/>
      <c r="D50" s="672"/>
    </row>
    <row r="51" spans="1:4" ht="21.75" customHeight="1">
      <c r="A51" s="672"/>
      <c r="B51" s="672"/>
      <c r="C51" s="672"/>
      <c r="D51" s="672"/>
    </row>
    <row r="52" spans="1:4" ht="21.75" customHeight="1">
      <c r="A52" s="672"/>
      <c r="B52" s="672"/>
      <c r="C52" s="672"/>
      <c r="D52" s="672"/>
    </row>
    <row r="53" spans="1:4" ht="21.75" customHeight="1">
      <c r="A53" s="672"/>
      <c r="B53" s="672"/>
      <c r="C53" s="672"/>
      <c r="D53" s="672"/>
    </row>
    <row r="54" spans="1:4" ht="21.75" customHeight="1">
      <c r="A54" s="672"/>
      <c r="B54" s="672"/>
      <c r="C54" s="672"/>
      <c r="D54" s="672"/>
    </row>
    <row r="55" spans="1:4" ht="21.75" customHeight="1">
      <c r="A55" s="672"/>
      <c r="B55" s="672"/>
      <c r="C55" s="672"/>
      <c r="D55" s="672"/>
    </row>
    <row r="56" spans="1:4" ht="21.75" customHeight="1">
      <c r="A56" s="672"/>
      <c r="B56" s="672"/>
      <c r="C56" s="672"/>
      <c r="D56" s="672"/>
    </row>
    <row r="57" spans="1:4" ht="21.75" customHeight="1">
      <c r="A57" s="672"/>
      <c r="B57" s="672"/>
      <c r="C57" s="672"/>
      <c r="D57" s="672"/>
    </row>
    <row r="58" spans="1:4" ht="21.75" customHeight="1">
      <c r="A58" s="672"/>
      <c r="B58" s="672"/>
      <c r="C58" s="672"/>
      <c r="D58" s="672"/>
    </row>
    <row r="59" spans="1:4" ht="21.75" customHeight="1">
      <c r="A59" s="672"/>
      <c r="B59" s="672"/>
      <c r="C59" s="672"/>
      <c r="D59" s="672"/>
    </row>
    <row r="60" spans="1:4" ht="21.75" customHeight="1">
      <c r="A60" s="672"/>
      <c r="B60" s="672"/>
      <c r="C60" s="672"/>
      <c r="D60" s="672"/>
    </row>
    <row r="61" spans="1:4" ht="21.75" customHeight="1">
      <c r="A61" s="672"/>
      <c r="B61" s="672"/>
      <c r="C61" s="672"/>
      <c r="D61" s="672"/>
    </row>
    <row r="62" spans="1:4" ht="21.75" customHeight="1">
      <c r="A62" s="672"/>
      <c r="B62" s="672"/>
      <c r="C62" s="672"/>
      <c r="D62" s="672"/>
    </row>
    <row r="63" spans="1:4" ht="21.75" customHeight="1">
      <c r="A63" s="672"/>
      <c r="B63" s="672"/>
      <c r="C63" s="672"/>
      <c r="D63" s="672"/>
    </row>
    <row r="64" spans="1:4" ht="21.75" customHeight="1">
      <c r="A64" s="672"/>
      <c r="B64" s="672"/>
      <c r="C64" s="672"/>
      <c r="D64" s="672"/>
    </row>
    <row r="65" spans="1:4" ht="21.75" customHeight="1">
      <c r="A65" s="672"/>
      <c r="B65" s="672"/>
      <c r="C65" s="672"/>
      <c r="D65" s="672"/>
    </row>
    <row r="66" spans="1:4" ht="21.75" customHeight="1">
      <c r="A66" s="672"/>
      <c r="B66" s="672"/>
      <c r="C66" s="672"/>
      <c r="D66" s="672"/>
    </row>
    <row r="67" spans="1:4" ht="21.75" customHeight="1">
      <c r="A67" s="672"/>
      <c r="B67" s="672"/>
      <c r="C67" s="672"/>
      <c r="D67" s="672"/>
    </row>
    <row r="68" spans="1:4" ht="21.75" customHeight="1">
      <c r="A68" s="672"/>
      <c r="B68" s="672"/>
      <c r="C68" s="672"/>
      <c r="D68" s="672"/>
    </row>
    <row r="69" spans="1:4" ht="21.75" customHeight="1">
      <c r="A69" s="672"/>
      <c r="B69" s="672"/>
      <c r="C69" s="672"/>
      <c r="D69" s="672"/>
    </row>
    <row r="70" spans="1:4" ht="21.75" customHeight="1">
      <c r="A70" s="672"/>
      <c r="B70" s="672"/>
      <c r="C70" s="672"/>
      <c r="D70" s="672"/>
    </row>
    <row r="71" spans="1:4" ht="21.75" customHeight="1">
      <c r="A71" s="672"/>
      <c r="B71" s="672"/>
      <c r="C71" s="672"/>
      <c r="D71" s="672"/>
    </row>
    <row r="72" spans="1:4" ht="21.75" customHeight="1">
      <c r="A72" s="672"/>
      <c r="B72" s="672"/>
      <c r="C72" s="672"/>
      <c r="D72" s="672"/>
    </row>
    <row r="73" spans="1:4" ht="21.75" customHeight="1">
      <c r="A73" s="672"/>
      <c r="B73" s="672"/>
      <c r="C73" s="672"/>
      <c r="D73" s="672"/>
    </row>
    <row r="74" spans="1:4" ht="21.75" customHeight="1">
      <c r="A74" s="672"/>
      <c r="B74" s="672"/>
      <c r="C74" s="672"/>
      <c r="D74" s="672"/>
    </row>
    <row r="75" spans="1:4" ht="21.75" customHeight="1">
      <c r="A75" s="672"/>
      <c r="B75" s="672"/>
      <c r="C75" s="672"/>
      <c r="D75" s="672"/>
    </row>
    <row r="76" spans="1:4" ht="21.75" customHeight="1">
      <c r="A76" s="672"/>
      <c r="B76" s="672"/>
      <c r="C76" s="672"/>
      <c r="D76" s="672"/>
    </row>
    <row r="77" spans="1:4" ht="21.75" customHeight="1">
      <c r="A77" s="672"/>
      <c r="B77" s="672"/>
      <c r="C77" s="672"/>
      <c r="D77" s="672"/>
    </row>
    <row r="78" spans="1:4" ht="21.75" customHeight="1">
      <c r="A78" s="672"/>
      <c r="B78" s="672"/>
      <c r="C78" s="672"/>
      <c r="D78" s="672"/>
    </row>
    <row r="79" spans="1:4" ht="21.75" customHeight="1">
      <c r="A79" s="672"/>
      <c r="B79" s="672"/>
      <c r="C79" s="672"/>
      <c r="D79" s="672"/>
    </row>
    <row r="80" spans="1:4" ht="21.75" customHeight="1">
      <c r="A80" s="672"/>
      <c r="B80" s="672"/>
      <c r="C80" s="672"/>
      <c r="D80" s="672"/>
    </row>
    <row r="81" spans="1:4" ht="21.75" customHeight="1">
      <c r="A81" s="672"/>
      <c r="B81" s="672"/>
      <c r="C81" s="672"/>
      <c r="D81" s="672"/>
    </row>
    <row r="82" spans="1:4" ht="21.75" customHeight="1">
      <c r="A82" s="672"/>
      <c r="B82" s="672"/>
      <c r="C82" s="672"/>
      <c r="D82" s="672"/>
    </row>
    <row r="83" spans="1:4" ht="21.75" customHeight="1">
      <c r="A83" s="672"/>
      <c r="B83" s="672"/>
      <c r="C83" s="672"/>
      <c r="D83" s="672"/>
    </row>
    <row r="84" spans="1:4" ht="21.75" customHeight="1">
      <c r="A84" s="672"/>
      <c r="B84" s="672"/>
      <c r="C84" s="672"/>
      <c r="D84" s="672"/>
    </row>
    <row r="85" spans="1:4" ht="21.75" customHeight="1">
      <c r="A85" s="672"/>
      <c r="B85" s="672"/>
      <c r="C85" s="672"/>
      <c r="D85" s="672"/>
    </row>
    <row r="86" spans="1:4" ht="21.75" customHeight="1">
      <c r="A86" s="672"/>
      <c r="B86" s="672"/>
      <c r="C86" s="672"/>
      <c r="D86" s="672"/>
    </row>
    <row r="87" spans="1:4" ht="21.75" customHeight="1">
      <c r="A87" s="672"/>
      <c r="B87" s="672"/>
      <c r="C87" s="672"/>
      <c r="D87" s="672"/>
    </row>
    <row r="88" spans="1:4" ht="21.75" customHeight="1">
      <c r="A88" s="672"/>
      <c r="B88" s="672"/>
      <c r="C88" s="672"/>
      <c r="D88" s="672"/>
    </row>
    <row r="89" spans="1:4" ht="21.75" customHeight="1">
      <c r="A89" s="672"/>
      <c r="B89" s="672"/>
      <c r="C89" s="672"/>
      <c r="D89" s="672"/>
    </row>
    <row r="90" spans="1:4" ht="21.75" customHeight="1">
      <c r="A90" s="672"/>
      <c r="B90" s="672"/>
      <c r="C90" s="672"/>
      <c r="D90" s="672"/>
    </row>
    <row r="91" spans="1:4" ht="21.75" customHeight="1">
      <c r="A91" s="672"/>
      <c r="B91" s="672"/>
      <c r="C91" s="672"/>
      <c r="D91" s="672"/>
    </row>
    <row r="92" spans="1:4" ht="21.75" customHeight="1">
      <c r="A92" s="672"/>
      <c r="B92" s="672"/>
      <c r="C92" s="672"/>
      <c r="D92" s="672"/>
    </row>
    <row r="93" spans="1:4" ht="21.75" customHeight="1">
      <c r="A93" s="672"/>
      <c r="B93" s="672"/>
      <c r="C93" s="672"/>
      <c r="D93" s="672"/>
    </row>
    <row r="94" spans="1:4" ht="21.75" customHeight="1">
      <c r="A94" s="672"/>
      <c r="B94" s="672"/>
      <c r="C94" s="672"/>
      <c r="D94" s="672"/>
    </row>
    <row r="95" spans="1:4" ht="21.75" customHeight="1">
      <c r="A95" s="672"/>
      <c r="B95" s="672"/>
      <c r="C95" s="672"/>
      <c r="D95" s="672"/>
    </row>
    <row r="96" spans="1:4" ht="21.75" customHeight="1">
      <c r="A96" s="672"/>
      <c r="B96" s="672"/>
      <c r="C96" s="672"/>
      <c r="D96" s="672"/>
    </row>
    <row r="97" spans="1:4" ht="21.75" customHeight="1">
      <c r="A97" s="672"/>
      <c r="B97" s="672"/>
      <c r="C97" s="672"/>
      <c r="D97" s="672"/>
    </row>
    <row r="98" spans="1:4" ht="21.75" customHeight="1">
      <c r="A98" s="672"/>
      <c r="B98" s="672"/>
      <c r="C98" s="672"/>
      <c r="D98" s="672"/>
    </row>
    <row r="99" spans="1:4" ht="21.75" customHeight="1">
      <c r="A99" s="672"/>
      <c r="B99" s="672"/>
      <c r="C99" s="672"/>
      <c r="D99" s="672"/>
    </row>
    <row r="100" spans="1:4" ht="21.75" customHeight="1">
      <c r="A100" s="672"/>
      <c r="B100" s="672"/>
      <c r="C100" s="672"/>
      <c r="D100" s="672"/>
    </row>
    <row r="101" spans="1:4" ht="21.75" customHeight="1">
      <c r="A101" s="672"/>
      <c r="B101" s="672"/>
      <c r="C101" s="672"/>
      <c r="D101" s="672"/>
    </row>
    <row r="102" spans="1:4" ht="21.75" customHeight="1">
      <c r="A102" s="672"/>
      <c r="B102" s="672"/>
      <c r="C102" s="672"/>
      <c r="D102" s="672"/>
    </row>
    <row r="103" spans="1:4" ht="21.75" customHeight="1">
      <c r="A103" s="672"/>
      <c r="B103" s="672"/>
      <c r="C103" s="672"/>
      <c r="D103" s="672"/>
    </row>
    <row r="104" spans="1:4" ht="21.75" customHeight="1">
      <c r="A104" s="672"/>
      <c r="B104" s="672"/>
      <c r="C104" s="672"/>
      <c r="D104" s="672"/>
    </row>
    <row r="105" spans="1:4" ht="21.75" customHeight="1">
      <c r="A105" s="672"/>
      <c r="B105" s="672"/>
      <c r="C105" s="672"/>
      <c r="D105" s="672"/>
    </row>
    <row r="106" spans="1:4" ht="21.75" customHeight="1">
      <c r="A106" s="672"/>
      <c r="B106" s="672"/>
      <c r="C106" s="672"/>
      <c r="D106" s="672"/>
    </row>
    <row r="107" spans="1:4" ht="21.75" customHeight="1">
      <c r="A107" s="672"/>
      <c r="B107" s="672"/>
      <c r="C107" s="672"/>
      <c r="D107" s="672"/>
    </row>
    <row r="108" spans="1:4" ht="21.75" customHeight="1">
      <c r="A108" s="672"/>
      <c r="B108" s="672"/>
      <c r="C108" s="672"/>
      <c r="D108" s="672"/>
    </row>
    <row r="109" spans="1:4" ht="21.75" customHeight="1">
      <c r="A109" s="672"/>
      <c r="B109" s="672"/>
      <c r="C109" s="672"/>
      <c r="D109" s="672"/>
    </row>
    <row r="110" spans="1:4" ht="21.75" customHeight="1">
      <c r="A110" s="672"/>
      <c r="B110" s="672"/>
      <c r="C110" s="672"/>
      <c r="D110" s="672"/>
    </row>
    <row r="111" spans="1:4" ht="21.75" customHeight="1">
      <c r="A111" s="672"/>
      <c r="B111" s="672"/>
      <c r="C111" s="672"/>
      <c r="D111" s="672"/>
    </row>
    <row r="112" spans="1:4" ht="21.75" customHeight="1">
      <c r="A112" s="672"/>
      <c r="B112" s="672"/>
      <c r="C112" s="672"/>
      <c r="D112" s="672"/>
    </row>
    <row r="113" spans="1:4" ht="21.75" customHeight="1">
      <c r="A113" s="672"/>
      <c r="B113" s="672"/>
      <c r="C113" s="672"/>
      <c r="D113" s="672"/>
    </row>
    <row r="114" spans="1:4" ht="21.75" customHeight="1">
      <c r="A114" s="672"/>
      <c r="B114" s="672"/>
      <c r="C114" s="672"/>
      <c r="D114" s="672"/>
    </row>
    <row r="115" spans="1:4" ht="21.75" customHeight="1">
      <c r="A115" s="672"/>
      <c r="B115" s="672"/>
      <c r="C115" s="672"/>
      <c r="D115" s="672"/>
    </row>
    <row r="116" spans="1:4" ht="21.75" customHeight="1">
      <c r="A116" s="672"/>
      <c r="B116" s="672"/>
      <c r="C116" s="672"/>
      <c r="D116" s="672"/>
    </row>
    <row r="117" spans="1:4" ht="21.75" customHeight="1">
      <c r="A117" s="672"/>
      <c r="B117" s="672"/>
      <c r="C117" s="672"/>
      <c r="D117" s="672"/>
    </row>
    <row r="118" spans="1:4" ht="21.75" customHeight="1">
      <c r="A118" s="672"/>
      <c r="B118" s="672"/>
      <c r="C118" s="672"/>
      <c r="D118" s="672"/>
    </row>
    <row r="119" spans="1:4" ht="21.75" customHeight="1">
      <c r="A119" s="672"/>
      <c r="B119" s="672"/>
      <c r="C119" s="672"/>
      <c r="D119" s="672"/>
    </row>
    <row r="120" spans="1:4" ht="21.75" customHeight="1">
      <c r="A120" s="672"/>
      <c r="B120" s="672"/>
      <c r="C120" s="672"/>
      <c r="D120" s="672"/>
    </row>
    <row r="121" spans="1:4" ht="21.75" customHeight="1">
      <c r="A121" s="672"/>
      <c r="B121" s="672"/>
      <c r="C121" s="672"/>
      <c r="D121" s="672"/>
    </row>
    <row r="122" spans="1:4" ht="21.75" customHeight="1">
      <c r="A122" s="672"/>
      <c r="B122" s="672"/>
      <c r="C122" s="672"/>
      <c r="D122" s="672"/>
    </row>
    <row r="123" spans="1:4" ht="21.75" customHeight="1">
      <c r="A123" s="672"/>
      <c r="B123" s="672"/>
      <c r="C123" s="672"/>
      <c r="D123" s="672"/>
    </row>
    <row r="124" spans="1:4" ht="21.75" customHeight="1">
      <c r="A124" s="672"/>
      <c r="B124" s="672"/>
      <c r="C124" s="672"/>
      <c r="D124" s="672"/>
    </row>
    <row r="125" spans="1:4" ht="21.75" customHeight="1">
      <c r="A125" s="672"/>
      <c r="B125" s="672"/>
      <c r="C125" s="672"/>
      <c r="D125" s="672"/>
    </row>
    <row r="126" spans="1:4" ht="21.75" customHeight="1">
      <c r="A126" s="672"/>
      <c r="B126" s="672"/>
      <c r="C126" s="672"/>
      <c r="D126" s="672"/>
    </row>
    <row r="127" spans="1:4" ht="21.75" customHeight="1">
      <c r="A127" s="672"/>
      <c r="B127" s="672"/>
      <c r="C127" s="672"/>
      <c r="D127" s="672"/>
    </row>
    <row r="128" spans="1:4" ht="21.75" customHeight="1">
      <c r="A128" s="672"/>
      <c r="B128" s="672"/>
      <c r="C128" s="672"/>
      <c r="D128" s="672"/>
    </row>
    <row r="129" spans="1:4" ht="21.75" customHeight="1">
      <c r="A129" s="672"/>
      <c r="B129" s="672"/>
      <c r="C129" s="672"/>
      <c r="D129" s="672"/>
    </row>
    <row r="130" spans="1:4" ht="21.75" customHeight="1">
      <c r="A130" s="672"/>
      <c r="B130" s="672"/>
      <c r="C130" s="672"/>
      <c r="D130" s="672"/>
    </row>
    <row r="131" spans="1:4" ht="21.75" customHeight="1">
      <c r="A131" s="672"/>
      <c r="B131" s="672"/>
      <c r="C131" s="672"/>
      <c r="D131" s="672"/>
    </row>
    <row r="132" spans="1:4" ht="21.75" customHeight="1">
      <c r="A132" s="672"/>
      <c r="B132" s="672"/>
      <c r="C132" s="672"/>
      <c r="D132" s="672"/>
    </row>
    <row r="133" spans="1:4" ht="21.75" customHeight="1">
      <c r="A133" s="672"/>
      <c r="B133" s="672"/>
      <c r="C133" s="672"/>
      <c r="D133" s="672"/>
    </row>
    <row r="134" spans="1:4" ht="21.75" customHeight="1">
      <c r="A134" s="672"/>
      <c r="B134" s="672"/>
      <c r="C134" s="672"/>
      <c r="D134" s="672"/>
    </row>
    <row r="135" spans="1:4" ht="21.75" customHeight="1">
      <c r="A135" s="672"/>
      <c r="B135" s="672"/>
      <c r="C135" s="672"/>
      <c r="D135" s="672"/>
    </row>
    <row r="136" spans="1:4" ht="21.75" customHeight="1">
      <c r="A136" s="672"/>
      <c r="B136" s="672"/>
      <c r="C136" s="672"/>
      <c r="D136" s="672"/>
    </row>
    <row r="137" spans="1:4" ht="21.75" customHeight="1">
      <c r="A137" s="672"/>
      <c r="B137" s="672"/>
      <c r="C137" s="672"/>
      <c r="D137" s="672"/>
    </row>
    <row r="138" spans="1:4" ht="12.75">
      <c r="A138" s="672"/>
      <c r="B138" s="672"/>
      <c r="C138" s="672"/>
      <c r="D138" s="672"/>
    </row>
    <row r="139" spans="1:4" ht="12.75">
      <c r="A139" s="672"/>
      <c r="B139" s="672"/>
      <c r="C139" s="672"/>
      <c r="D139" s="672"/>
    </row>
    <row r="140" spans="1:4" ht="12.75">
      <c r="A140" s="672"/>
      <c r="B140" s="672"/>
      <c r="C140" s="672"/>
      <c r="D140" s="672"/>
    </row>
    <row r="141" spans="1:4" ht="12.75">
      <c r="A141" s="672"/>
      <c r="B141" s="672"/>
      <c r="C141" s="672"/>
      <c r="D141" s="672"/>
    </row>
    <row r="142" spans="1:4" ht="12.75">
      <c r="A142" s="672"/>
      <c r="B142" s="672"/>
      <c r="C142" s="672"/>
      <c r="D142" s="672"/>
    </row>
    <row r="143" spans="1:4" ht="12.75">
      <c r="A143" s="672"/>
      <c r="B143" s="672"/>
      <c r="C143" s="672"/>
      <c r="D143" s="672"/>
    </row>
    <row r="144" spans="1:4" ht="12.75">
      <c r="A144" s="672"/>
      <c r="B144" s="672"/>
      <c r="C144" s="672"/>
      <c r="D144" s="672"/>
    </row>
  </sheetData>
  <mergeCells count="58">
    <mergeCell ref="A33:S33"/>
    <mergeCell ref="A34:S34"/>
    <mergeCell ref="A35:S35"/>
    <mergeCell ref="AB8:AJ8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V33:Z33"/>
    <mergeCell ref="V34:Z34"/>
    <mergeCell ref="V35:Z35"/>
    <mergeCell ref="AA32:AE32"/>
    <mergeCell ref="AA33:AE33"/>
    <mergeCell ref="AA34:AE34"/>
    <mergeCell ref="AA35:AE35"/>
    <mergeCell ref="AF32:AJ32"/>
    <mergeCell ref="AF33:AJ33"/>
    <mergeCell ref="AF34:AJ34"/>
    <mergeCell ref="AF35:AJ3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cp:lastPrinted>2010-05-20T13:14:37Z</cp:lastPrinted>
  <dcterms:created xsi:type="dcterms:W3CDTF">2010-05-20T10:11:40Z</dcterms:created>
  <dcterms:modified xsi:type="dcterms:W3CDTF">2010-05-25T10:21:53Z</dcterms:modified>
  <cp:category/>
  <cp:version/>
  <cp:contentType/>
  <cp:contentStatus/>
</cp:coreProperties>
</file>